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<sst xmlns="http://schemas.openxmlformats.org/spreadsheetml/2006/main" count="52" uniqueCount="27">
  <si>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</si>
  <si>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</si>
  <si>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</si>
  <si>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</si>
  <si>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</si>
  <si>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</si>
  <si>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</si>
  <si>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</si>
  <si>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</si>
  <si>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XD603.X300S</t>
  </si>
  <si>
    <t>测试温度/Temperature</t>
  </si>
  <si>
    <t>20℃，31%RH</t>
  </si>
  <si>
    <t>负载/Load</t>
  </si>
  <si>
    <t>负载600g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</si>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</sst>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3" fillId="26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  <a:endParaRPr lang="zh-CN"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-172.8625</c:v>
                </c:pt>
                <c:pt idx="1">
                  <c:v>-149.5165</c:v>
                </c:pt>
                <c:pt idx="2">
                  <c:v>-121.8585</c:v>
                </c:pt>
                <c:pt idx="3">
                  <c:v>-90.5725</c:v>
                </c:pt>
                <c:pt idx="4">
                  <c:v>-56.4845</c:v>
                </c:pt>
                <c:pt idx="5">
                  <c:v>-20.4505</c:v>
                </c:pt>
                <c:pt idx="6">
                  <c:v>16.9275</c:v>
                </c:pt>
                <c:pt idx="7">
                  <c:v>55.1725</c:v>
                </c:pt>
                <c:pt idx="8">
                  <c:v>93.9625</c:v>
                </c:pt>
                <c:pt idx="9">
                  <c:v>133.2625</c:v>
                </c:pt>
                <c:pt idx="10">
                  <c:v>172.8625</c:v>
                </c:pt>
                <c:pt idx="11">
                  <c:v>149.5125</c:v>
                </c:pt>
                <c:pt idx="12">
                  <c:v>121.1765</c:v>
                </c:pt>
                <c:pt idx="13">
                  <c:v>89.4885</c:v>
                </c:pt>
                <c:pt idx="14">
                  <c:v>55.2575</c:v>
                </c:pt>
                <c:pt idx="15">
                  <c:v>19.3125</c:v>
                </c:pt>
                <c:pt idx="16">
                  <c:v>-17.7205</c:v>
                </c:pt>
                <c:pt idx="17">
                  <c:v>-55.4685</c:v>
                </c:pt>
                <c:pt idx="18">
                  <c:v>-93.4765</c:v>
                </c:pt>
                <c:pt idx="19">
                  <c:v>-131.5165</c:v>
                </c:pt>
                <c:pt idx="20">
                  <c:v>-169.3015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-165.5555</c:v>
                </c:pt>
                <c:pt idx="1">
                  <c:v>-132.6485</c:v>
                </c:pt>
                <c:pt idx="2">
                  <c:v>-99.5965</c:v>
                </c:pt>
                <c:pt idx="3">
                  <c:v>-66.5275</c:v>
                </c:pt>
                <c:pt idx="4">
                  <c:v>-33.4215</c:v>
                </c:pt>
                <c:pt idx="5">
                  <c:v>-0.240500000000026</c:v>
                </c:pt>
                <c:pt idx="6">
                  <c:v>32.9445</c:v>
                </c:pt>
                <c:pt idx="7">
                  <c:v>66.1675</c:v>
                </c:pt>
                <c:pt idx="8">
                  <c:v>99.3315</c:v>
                </c:pt>
                <c:pt idx="9">
                  <c:v>132.4615</c:v>
                </c:pt>
                <c:pt idx="10">
                  <c:v>165.5555</c:v>
                </c:pt>
                <c:pt idx="11">
                  <c:v>132.4635</c:v>
                </c:pt>
                <c:pt idx="12">
                  <c:v>99.3625</c:v>
                </c:pt>
                <c:pt idx="13">
                  <c:v>66.1995</c:v>
                </c:pt>
                <c:pt idx="14">
                  <c:v>33.0075</c:v>
                </c:pt>
                <c:pt idx="15">
                  <c:v>-0.172500000000042</c:v>
                </c:pt>
                <c:pt idx="16">
                  <c:v>-33.3825</c:v>
                </c:pt>
                <c:pt idx="17">
                  <c:v>-66.5505</c:v>
                </c:pt>
                <c:pt idx="18">
                  <c:v>-99.6615</c:v>
                </c:pt>
                <c:pt idx="19">
                  <c:v>-132.7135</c:v>
                </c:pt>
                <c:pt idx="20">
                  <c:v>-165.6755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  <a:endParaRPr lang="zh-CN"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Load'!$D$3:$D$11</c:f>
              <c:numCache>
                <c:formatCode>General</c:formatCode>
                <c:ptCount val="9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  <c:pt idx="7">
                  <c:v>500</c:v>
                </c:pt>
                <c:pt idx="8">
                  <c:v>600</c:v>
                </c:pt>
              </c:numCache>
            </c:numRef>
          </c:xVal>
          <c:yVal>
            <c:numRef>
              <c:f>'谐频与负载Freq  vs Load'!$E$3:$E$11</c:f>
              <c:numCache>
                <c:formatCode>General</c:formatCode>
                <c:ptCount val="9"/>
                <c:pt idx="1">
                  <c:v>490</c:v>
                </c:pt>
                <c:pt idx="2">
                  <c:v>424</c:v>
                </c:pt>
                <c:pt idx="3">
                  <c:v>380</c:v>
                </c:pt>
                <c:pt idx="4">
                  <c:v>320</c:v>
                </c:pt>
                <c:pt idx="5">
                  <c:v>283</c:v>
                </c:pt>
                <c:pt idx="6">
                  <c:v>256</c:v>
                </c:pt>
                <c:pt idx="7">
                  <c:v>235</c:v>
                </c:pt>
                <c:pt idx="8">
                  <c:v>220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负载Load[g]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谐振频率</a:t>
                </a:r>
                <a:r>
                  <a:rPr lang="en-US"/>
                  <a:t>Resonant frequency (Hz)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/>
              <a:t>线性度</a:t>
            </a:r>
            <a:endParaRPr lang="zh-CN" altLang="en-US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Linearity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-0.0616409602822048</c:v>
                </c:pt>
                <c:pt idx="2">
                  <c:v>-0.0794899595603927</c:v>
                </c:pt>
                <c:pt idx="3">
                  <c:v>-0.0922047289277664</c:v>
                </c:pt>
                <c:pt idx="4">
                  <c:v>-0.0937449979010193</c:v>
                </c:pt>
                <c:pt idx="5">
                  <c:v>-0.0726342525618461</c:v>
                </c:pt>
                <c:pt idx="6">
                  <c:v>-0.0503154531260046</c:v>
                </c:pt>
                <c:pt idx="7">
                  <c:v>-0.0165201397718752</c:v>
                </c:pt>
                <c:pt idx="8">
                  <c:v>-0.000543624343516148</c:v>
                </c:pt>
                <c:pt idx="9">
                  <c:v>0.00516443126320598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  <a:endParaRPr lang="en-US"/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（%F.S.）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124460</xdr:colOff>
      <xdr:row>6</xdr:row>
      <xdr:rowOff>147955</xdr:rowOff>
    </xdr:from>
    <xdr:to>
      <xdr:col>7</xdr:col>
      <xdr:colOff>640715</xdr:colOff>
      <xdr:row>28</xdr:row>
      <xdr:rowOff>72390</xdr:rowOff>
    </xdr:to>
    <xdr:graphicFrame>
      <xdr:nvGraphicFramePr>
        <xdr:cNvPr id="14" name="图表 13"/>
        <xdr:cNvGraphicFramePr/>
      </xdr:nvGraphicFramePr>
      <xdr:xfrm>
        <a:off x="4010660" y="1481455"/>
        <a:ext cx="7393305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113030</xdr:colOff>
      <xdr:row>6</xdr:row>
      <xdr:rowOff>90805</xdr:rowOff>
    </xdr:from>
    <xdr:to>
      <xdr:col>6</xdr:col>
      <xdr:colOff>946150</xdr:colOff>
      <xdr:row>26</xdr:row>
      <xdr:rowOff>67273</xdr:rowOff>
    </xdr:to>
    <xdr:graphicFrame>
      <xdr:nvGraphicFramePr>
        <xdr:cNvPr id="3" name="图表 2"/>
        <xdr:cNvGraphicFramePr/>
      </xdr:nvGraphicFramePr>
      <xdr:xfrm>
        <a:off x="3999230" y="1424305"/>
        <a:ext cx="8005445" cy="41668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594995</xdr:colOff>
      <xdr:row>6</xdr:row>
      <xdr:rowOff>147320</xdr:rowOff>
    </xdr:from>
    <xdr:to>
      <xdr:col>9</xdr:col>
      <xdr:colOff>95885</xdr:colOff>
      <xdr:row>28</xdr:row>
      <xdr:rowOff>130810</xdr:rowOff>
    </xdr:to>
    <xdr:graphicFrame>
      <xdr:nvGraphicFramePr>
        <xdr:cNvPr id="5" name="图表 2"/>
        <xdr:cNvGraphicFramePr/>
      </xdr:nvGraphicFramePr>
      <xdr:xfrm>
        <a:off x="4481195" y="1480820"/>
        <a:ext cx="7701915" cy="4593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85" zoomScaleNormal="85" workbookViewId="0">
      <selection activeCell="H5" sqref="H5"/>
    </sheetView>
  </sheetViews>
  <sheetFormatPr defaultColWidth="9" defaultRowHeight="16.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8" width="9" style="1"/>
    <col min="9" max="9" width="10.375" style="1"/>
    <col min="10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9" t="s">
        <v>2</v>
      </c>
      <c r="F2" s="29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-172.8625</v>
      </c>
      <c r="F4" s="22">
        <v>-165.5555</v>
      </c>
      <c r="G4" s="20"/>
    </row>
    <row r="5" spans="1:7">
      <c r="A5" s="7" t="s">
        <v>5</v>
      </c>
      <c r="B5" s="8" t="s">
        <v>6</v>
      </c>
      <c r="C5" s="10"/>
      <c r="D5" s="10">
        <v>15</v>
      </c>
      <c r="E5" s="20">
        <v>-149.5165</v>
      </c>
      <c r="F5" s="22">
        <v>-132.6485</v>
      </c>
      <c r="G5" s="20"/>
    </row>
    <row r="6" spans="1:7">
      <c r="A6" s="9"/>
      <c r="B6" s="9"/>
      <c r="C6" s="10"/>
      <c r="D6" s="10">
        <v>30</v>
      </c>
      <c r="E6" s="20">
        <v>-121.8585</v>
      </c>
      <c r="F6" s="22">
        <v>-99.5965</v>
      </c>
      <c r="G6" s="20"/>
    </row>
    <row r="7" spans="1:7">
      <c r="A7" s="4"/>
      <c r="C7" s="10"/>
      <c r="D7" s="10">
        <v>45</v>
      </c>
      <c r="E7" s="20">
        <v>-90.5725</v>
      </c>
      <c r="F7" s="22">
        <v>-66.5275</v>
      </c>
      <c r="G7" s="20"/>
    </row>
    <row r="8" spans="1:7">
      <c r="A8" s="9"/>
      <c r="B8" s="9"/>
      <c r="C8" s="10"/>
      <c r="D8" s="10">
        <v>60</v>
      </c>
      <c r="E8" s="20">
        <v>-56.4845</v>
      </c>
      <c r="F8" s="22">
        <v>-33.4215</v>
      </c>
      <c r="G8" s="20"/>
    </row>
    <row r="9" spans="1:7">
      <c r="A9" s="10"/>
      <c r="B9" s="10"/>
      <c r="C9" s="10"/>
      <c r="D9" s="10">
        <v>75</v>
      </c>
      <c r="E9" s="20">
        <v>-20.4505</v>
      </c>
      <c r="F9" s="22">
        <v>-0.240500000000026</v>
      </c>
      <c r="G9" s="20"/>
    </row>
    <row r="10" spans="1:7">
      <c r="A10" s="11" t="s">
        <v>7</v>
      </c>
      <c r="B10" s="11"/>
      <c r="C10" s="10"/>
      <c r="D10" s="10">
        <v>90</v>
      </c>
      <c r="E10" s="20">
        <v>16.9275</v>
      </c>
      <c r="F10" s="22">
        <v>32.9445</v>
      </c>
      <c r="G10" s="20"/>
    </row>
    <row r="11" spans="1:7">
      <c r="A11" s="12" t="s">
        <v>8</v>
      </c>
      <c r="B11" s="12" t="s">
        <v>9</v>
      </c>
      <c r="C11" s="10"/>
      <c r="D11" s="10">
        <v>105</v>
      </c>
      <c r="E11" s="20">
        <v>55.1725</v>
      </c>
      <c r="F11" s="22">
        <v>66.1675</v>
      </c>
      <c r="G11" s="20"/>
    </row>
    <row r="12" spans="1:7">
      <c r="A12" s="4" t="s">
        <v>10</v>
      </c>
      <c r="B12" s="4" t="s">
        <v>11</v>
      </c>
      <c r="C12" s="10"/>
      <c r="D12" s="10">
        <v>120</v>
      </c>
      <c r="E12" s="20">
        <v>93.9625</v>
      </c>
      <c r="F12" s="22">
        <v>99.3315</v>
      </c>
      <c r="G12" s="20"/>
    </row>
    <row r="13" spans="1:7">
      <c r="A13" s="4" t="s">
        <v>12</v>
      </c>
      <c r="B13" s="4" t="s">
        <v>13</v>
      </c>
      <c r="C13" s="10"/>
      <c r="D13" s="10">
        <v>135</v>
      </c>
      <c r="E13" s="20">
        <v>133.2625</v>
      </c>
      <c r="F13" s="22">
        <v>132.4615</v>
      </c>
      <c r="G13" s="20"/>
    </row>
    <row r="14" spans="1:7">
      <c r="A14" s="4" t="s">
        <v>14</v>
      </c>
      <c r="B14" s="4" t="s">
        <v>15</v>
      </c>
      <c r="C14" s="10"/>
      <c r="D14" s="10">
        <v>150</v>
      </c>
      <c r="E14" s="20">
        <v>172.8625</v>
      </c>
      <c r="F14" s="22">
        <v>165.5555</v>
      </c>
      <c r="G14" s="20"/>
    </row>
    <row r="15" spans="1:7">
      <c r="A15" s="14"/>
      <c r="B15" s="10"/>
      <c r="C15" s="10"/>
      <c r="D15" s="10">
        <v>135</v>
      </c>
      <c r="E15" s="20">
        <v>149.5125</v>
      </c>
      <c r="F15" s="22">
        <v>132.4635</v>
      </c>
      <c r="G15" s="20"/>
    </row>
    <row r="16" spans="1:7">
      <c r="A16" s="14"/>
      <c r="B16" s="14"/>
      <c r="C16" s="10"/>
      <c r="D16" s="10">
        <v>120</v>
      </c>
      <c r="E16" s="20">
        <v>121.1765</v>
      </c>
      <c r="F16" s="22">
        <v>99.3625</v>
      </c>
      <c r="G16" s="20"/>
    </row>
    <row r="17" spans="1:7">
      <c r="A17" s="10"/>
      <c r="B17" s="10"/>
      <c r="C17" s="10"/>
      <c r="D17" s="10">
        <v>105</v>
      </c>
      <c r="E17" s="20">
        <v>89.4885</v>
      </c>
      <c r="F17" s="22">
        <v>66.1995</v>
      </c>
      <c r="G17" s="20"/>
    </row>
    <row r="18" spans="1:7">
      <c r="A18" s="23" t="s">
        <v>16</v>
      </c>
      <c r="B18" s="23"/>
      <c r="C18" s="10"/>
      <c r="D18" s="10">
        <v>90</v>
      </c>
      <c r="E18" s="20">
        <v>55.2575</v>
      </c>
      <c r="F18" s="22">
        <v>33.0075</v>
      </c>
      <c r="G18" s="20"/>
    </row>
    <row r="19" spans="1:7">
      <c r="A19" s="23"/>
      <c r="B19" s="23"/>
      <c r="C19" s="10"/>
      <c r="D19" s="10">
        <v>75</v>
      </c>
      <c r="E19" s="20">
        <v>19.3125</v>
      </c>
      <c r="F19" s="22">
        <v>-0.172500000000042</v>
      </c>
      <c r="G19" s="20"/>
    </row>
    <row r="20" spans="1:7">
      <c r="A20" s="23"/>
      <c r="B20" s="23"/>
      <c r="C20" s="10"/>
      <c r="D20" s="10">
        <v>60</v>
      </c>
      <c r="E20" s="20">
        <v>-17.7205</v>
      </c>
      <c r="F20" s="22">
        <v>-33.3825</v>
      </c>
      <c r="G20" s="20"/>
    </row>
    <row r="21" spans="1:7">
      <c r="A21" s="23"/>
      <c r="B21" s="23"/>
      <c r="C21" s="10"/>
      <c r="D21" s="10">
        <v>45</v>
      </c>
      <c r="E21" s="20">
        <v>-55.4685</v>
      </c>
      <c r="F21" s="22">
        <v>-66.5505</v>
      </c>
      <c r="G21" s="20"/>
    </row>
    <row r="22" spans="1:7">
      <c r="A22" s="23"/>
      <c r="B22" s="23"/>
      <c r="C22" s="10"/>
      <c r="D22" s="10">
        <v>30</v>
      </c>
      <c r="E22" s="20">
        <v>-93.4765</v>
      </c>
      <c r="F22" s="22">
        <v>-99.6615</v>
      </c>
      <c r="G22" s="20"/>
    </row>
    <row r="23" spans="1:7">
      <c r="A23" s="24"/>
      <c r="B23" s="24"/>
      <c r="C23" s="10"/>
      <c r="D23" s="10">
        <v>15</v>
      </c>
      <c r="E23" s="20">
        <v>-131.5165</v>
      </c>
      <c r="F23" s="22">
        <v>-132.7135</v>
      </c>
      <c r="G23" s="20"/>
    </row>
    <row r="24" spans="1:7">
      <c r="A24" s="23" t="s">
        <v>17</v>
      </c>
      <c r="B24" s="23"/>
      <c r="C24" s="10"/>
      <c r="D24" s="10">
        <v>0</v>
      </c>
      <c r="E24" s="20">
        <v>-169.3015</v>
      </c>
      <c r="F24" s="22">
        <v>-165.6755</v>
      </c>
      <c r="G24" s="20"/>
    </row>
    <row r="25" spans="1:6">
      <c r="A25" s="23"/>
      <c r="B25" s="23"/>
      <c r="C25" s="10"/>
      <c r="D25" s="10"/>
      <c r="E25" s="22"/>
      <c r="F25" s="20"/>
    </row>
    <row r="26" spans="1:6">
      <c r="A26" s="25" t="s">
        <v>18</v>
      </c>
      <c r="B26" s="25"/>
      <c r="C26" s="10"/>
      <c r="D26" s="10"/>
      <c r="E26" s="9"/>
      <c r="F26" s="26"/>
    </row>
    <row r="27" spans="1:6">
      <c r="A27" s="25"/>
      <c r="B27" s="25"/>
      <c r="C27" s="10"/>
      <c r="D27" s="10"/>
      <c r="E27" s="10"/>
      <c r="F27" s="27"/>
    </row>
    <row r="28" spans="1:6">
      <c r="A28" s="25"/>
      <c r="B28" s="25"/>
      <c r="C28" s="10"/>
      <c r="D28" s="10"/>
      <c r="E28" s="10"/>
      <c r="F28" s="28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  <row r="37" spans="9:9">
      <c r="I37" s="1">
        <v>165.5555</v>
      </c>
    </row>
    <row r="38" spans="9:9">
      <c r="I38" s="1">
        <v>165.5555</v>
      </c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K20" sqref="K20"/>
    </sheetView>
  </sheetViews>
  <sheetFormatPr defaultColWidth="9" defaultRowHeight="16.5" outlineLevelCol="5"/>
  <cols>
    <col min="1" max="1" width="22.625" style="1" customWidth="1"/>
    <col min="2" max="2" width="28.375" style="1" customWidth="1"/>
    <col min="3" max="3" width="3.625" style="1" customWidth="1"/>
    <col min="4" max="4" width="31.625" style="1" customWidth="1"/>
    <col min="5" max="5" width="30.62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19</v>
      </c>
      <c r="E1" s="3"/>
      <c r="F1" s="10"/>
    </row>
    <row r="2" spans="1:6">
      <c r="A2" s="2"/>
      <c r="B2" s="2"/>
      <c r="C2" s="10"/>
      <c r="D2" s="18" t="s">
        <v>20</v>
      </c>
      <c r="E2" s="2" t="s">
        <v>21</v>
      </c>
      <c r="F2" s="2"/>
    </row>
    <row r="3" spans="1:6">
      <c r="A3" s="2"/>
      <c r="B3" s="2"/>
      <c r="C3" s="10"/>
      <c r="D3" s="18"/>
      <c r="E3" s="9"/>
      <c r="F3" s="9"/>
    </row>
    <row r="4" spans="1:6">
      <c r="A4" s="2"/>
      <c r="B4" s="2"/>
      <c r="C4" s="10"/>
      <c r="D4" s="19">
        <v>0</v>
      </c>
      <c r="E4" s="19">
        <v>490</v>
      </c>
      <c r="F4" s="20"/>
    </row>
    <row r="5" spans="1:6">
      <c r="A5" s="7" t="s">
        <v>5</v>
      </c>
      <c r="B5" s="8" t="s">
        <v>6</v>
      </c>
      <c r="C5" s="10"/>
      <c r="D5" s="19">
        <v>50</v>
      </c>
      <c r="E5" s="19">
        <v>424</v>
      </c>
      <c r="F5" s="20"/>
    </row>
    <row r="6" spans="1:6">
      <c r="A6" s="9"/>
      <c r="B6" s="9"/>
      <c r="C6" s="10"/>
      <c r="D6" s="19">
        <v>100</v>
      </c>
      <c r="E6" s="19">
        <v>380</v>
      </c>
      <c r="F6" s="20"/>
    </row>
    <row r="7" spans="1:6">
      <c r="A7" s="4"/>
      <c r="C7" s="10"/>
      <c r="D7" s="19">
        <v>200</v>
      </c>
      <c r="E7" s="19">
        <v>320</v>
      </c>
      <c r="F7" s="20"/>
    </row>
    <row r="8" spans="1:6">
      <c r="A8" s="9"/>
      <c r="B8" s="9"/>
      <c r="C8" s="10"/>
      <c r="D8" s="19">
        <v>300</v>
      </c>
      <c r="E8" s="19">
        <v>283</v>
      </c>
      <c r="F8" s="20"/>
    </row>
    <row r="9" spans="1:6">
      <c r="A9" s="10"/>
      <c r="B9" s="10"/>
      <c r="C9" s="10"/>
      <c r="D9" s="19">
        <v>400</v>
      </c>
      <c r="E9" s="19">
        <v>256</v>
      </c>
      <c r="F9" s="20"/>
    </row>
    <row r="10" spans="1:6">
      <c r="A10" s="11" t="s">
        <v>7</v>
      </c>
      <c r="B10" s="11"/>
      <c r="C10" s="10"/>
      <c r="D10" s="21">
        <v>500</v>
      </c>
      <c r="E10" s="21">
        <v>235</v>
      </c>
      <c r="F10" s="20"/>
    </row>
    <row r="11" spans="1:6">
      <c r="A11" s="12" t="s">
        <v>8</v>
      </c>
      <c r="B11" s="12" t="s">
        <v>9</v>
      </c>
      <c r="C11" s="10"/>
      <c r="D11" s="21">
        <v>600</v>
      </c>
      <c r="E11" s="21">
        <v>220</v>
      </c>
      <c r="F11" s="20"/>
    </row>
    <row r="12" spans="1:6">
      <c r="A12" s="4" t="s">
        <v>10</v>
      </c>
      <c r="B12" s="4" t="s">
        <v>11</v>
      </c>
      <c r="C12" s="10"/>
      <c r="D12" s="10"/>
      <c r="E12" s="22"/>
      <c r="F12" s="20"/>
    </row>
    <row r="13" spans="1:6">
      <c r="A13" s="4"/>
      <c r="B13" s="4"/>
      <c r="C13" s="10"/>
      <c r="D13" s="10"/>
      <c r="E13" s="22"/>
      <c r="F13" s="20"/>
    </row>
    <row r="14" spans="1:6">
      <c r="A14" s="4"/>
      <c r="B14" s="4"/>
      <c r="C14" s="10"/>
      <c r="D14" s="10"/>
      <c r="E14" s="22"/>
      <c r="F14" s="20"/>
    </row>
    <row r="15" spans="1:6">
      <c r="A15" s="10"/>
      <c r="B15" s="10"/>
      <c r="C15" s="10"/>
      <c r="D15" s="10"/>
      <c r="E15" s="22"/>
      <c r="F15" s="20"/>
    </row>
    <row r="16" spans="1:6">
      <c r="A16" s="14"/>
      <c r="B16" s="10"/>
      <c r="C16" s="10"/>
      <c r="D16" s="10"/>
      <c r="E16" s="22"/>
      <c r="F16" s="20"/>
    </row>
    <row r="17" spans="1:6">
      <c r="A17" s="14"/>
      <c r="B17" s="14"/>
      <c r="C17" s="10"/>
      <c r="D17" s="10"/>
      <c r="E17" s="22"/>
      <c r="F17" s="20"/>
    </row>
    <row r="18" spans="1:6">
      <c r="A18" s="10"/>
      <c r="B18" s="10"/>
      <c r="C18" s="10"/>
      <c r="D18" s="10"/>
      <c r="E18" s="22"/>
      <c r="F18" s="20"/>
    </row>
    <row r="19" spans="1:6">
      <c r="A19" s="23" t="s">
        <v>16</v>
      </c>
      <c r="B19" s="23"/>
      <c r="C19" s="10"/>
      <c r="D19" s="10"/>
      <c r="E19" s="22"/>
      <c r="F19" s="20"/>
    </row>
    <row r="20" spans="1:6">
      <c r="A20" s="23"/>
      <c r="B20" s="23"/>
      <c r="C20" s="10"/>
      <c r="D20" s="10"/>
      <c r="E20" s="22"/>
      <c r="F20" s="20"/>
    </row>
    <row r="21" spans="1:6">
      <c r="A21" s="23"/>
      <c r="B21" s="23"/>
      <c r="C21" s="10"/>
      <c r="D21" s="10"/>
      <c r="E21" s="22"/>
      <c r="F21" s="20"/>
    </row>
    <row r="22" spans="1:6">
      <c r="A22" s="23"/>
      <c r="B22" s="23"/>
      <c r="C22" s="10"/>
      <c r="D22" s="10"/>
      <c r="E22" s="22"/>
      <c r="F22" s="20"/>
    </row>
    <row r="23" spans="1:6">
      <c r="A23" s="23"/>
      <c r="B23" s="23"/>
      <c r="C23" s="10"/>
      <c r="D23" s="10"/>
      <c r="E23" s="22"/>
      <c r="F23" s="20"/>
    </row>
    <row r="24" spans="1:6">
      <c r="A24" s="24"/>
      <c r="B24" s="24"/>
      <c r="C24" s="10"/>
      <c r="D24" s="10"/>
      <c r="E24" s="22"/>
      <c r="F24" s="20"/>
    </row>
    <row r="25" spans="1:6">
      <c r="A25" s="23" t="s">
        <v>17</v>
      </c>
      <c r="B25" s="23"/>
      <c r="C25" s="10"/>
      <c r="D25" s="10"/>
      <c r="E25" s="22"/>
      <c r="F25" s="20"/>
    </row>
    <row r="26" spans="1:6">
      <c r="A26" s="23"/>
      <c r="B26" s="23"/>
      <c r="C26" s="10"/>
      <c r="D26" s="10"/>
      <c r="E26" s="22"/>
      <c r="F26" s="20"/>
    </row>
    <row r="27" spans="1:6">
      <c r="A27" s="25" t="s">
        <v>18</v>
      </c>
      <c r="B27" s="25"/>
      <c r="C27" s="10"/>
      <c r="D27" s="10"/>
      <c r="E27" s="9"/>
      <c r="F27" s="26"/>
    </row>
    <row r="28" spans="1:6">
      <c r="A28" s="25"/>
      <c r="B28" s="25"/>
      <c r="C28" s="10"/>
      <c r="D28" s="10"/>
      <c r="E28" s="10"/>
      <c r="F28" s="27"/>
    </row>
    <row r="29" spans="1:6">
      <c r="A29" s="25"/>
      <c r="B29" s="25"/>
      <c r="C29" s="10"/>
      <c r="D29" s="10"/>
      <c r="E29" s="10"/>
      <c r="F29" s="28"/>
    </row>
    <row r="30" spans="1:6">
      <c r="A30" s="10"/>
      <c r="B30" s="10"/>
      <c r="C30" s="10"/>
      <c r="D30" s="10"/>
      <c r="E30" s="10"/>
      <c r="F30" s="10"/>
    </row>
    <row r="3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27:B29"/>
    <mergeCell ref="A1:B4"/>
    <mergeCell ref="A19:B23"/>
    <mergeCell ref="A25:B26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85" zoomScaleNormal="85" workbookViewId="0">
      <selection activeCell="F3" sqref="F3"/>
    </sheetView>
  </sheetViews>
  <sheetFormatPr defaultColWidth="9" defaultRowHeight="16.5" outlineLevelCol="7"/>
  <cols>
    <col min="1" max="1" width="22.625" style="1" customWidth="1"/>
    <col min="2" max="2" width="28.375" style="1" customWidth="1"/>
    <col min="5" max="7" width="19.125" customWidth="1"/>
    <col min="8" max="8" width="23.25" customWidth="1"/>
  </cols>
  <sheetData>
    <row r="1" ht="22.5" spans="1:5">
      <c r="A1" s="2"/>
      <c r="B1" s="2"/>
      <c r="E1" s="3" t="s">
        <v>22</v>
      </c>
    </row>
    <row r="2" customHeight="1" spans="1:8">
      <c r="A2" s="2"/>
      <c r="B2" s="2"/>
      <c r="E2" s="4" t="s">
        <v>23</v>
      </c>
      <c r="F2" s="4" t="s">
        <v>24</v>
      </c>
      <c r="G2" s="4" t="s">
        <v>25</v>
      </c>
      <c r="H2" s="4" t="s">
        <v>26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32.907</v>
      </c>
      <c r="G4" s="5">
        <f>F4-F13/10*1</f>
        <v>-0.204100000000011</v>
      </c>
      <c r="H4" s="6">
        <f>G4/F13*100</f>
        <v>-0.0616409602822048</v>
      </c>
    </row>
    <row r="5" customHeight="1" spans="1:8">
      <c r="A5" s="7" t="s">
        <v>5</v>
      </c>
      <c r="B5" s="8" t="s">
        <v>6</v>
      </c>
      <c r="E5" s="5">
        <v>2</v>
      </c>
      <c r="F5" s="5">
        <v>65.959</v>
      </c>
      <c r="G5" s="5">
        <f>F5-F13/10*2</f>
        <v>-0.263200000000012</v>
      </c>
      <c r="H5" s="6">
        <f>G5/F13*100</f>
        <v>-0.0794899595603927</v>
      </c>
    </row>
    <row r="6" customHeight="1" spans="1:8">
      <c r="A6" s="9"/>
      <c r="B6" s="9"/>
      <c r="E6" s="5">
        <v>3</v>
      </c>
      <c r="F6" s="5">
        <v>99.028</v>
      </c>
      <c r="G6" s="5">
        <f>F6-F13/10*3</f>
        <v>-0.305300000000017</v>
      </c>
      <c r="H6" s="6">
        <f>G6/F13*100</f>
        <v>-0.0922047289277664</v>
      </c>
    </row>
    <row r="7" customHeight="1" spans="1:8">
      <c r="A7" s="4"/>
      <c r="E7" s="5">
        <v>4</v>
      </c>
      <c r="F7" s="5">
        <v>132.134</v>
      </c>
      <c r="G7" s="5">
        <f>F7-F13/10*4</f>
        <v>-0.310400000000044</v>
      </c>
      <c r="H7" s="6">
        <f>G7/F13*100</f>
        <v>-0.0937449979010193</v>
      </c>
    </row>
    <row r="8" customHeight="1" spans="1:8">
      <c r="A8" s="9"/>
      <c r="B8" s="9"/>
      <c r="E8" s="5">
        <v>5</v>
      </c>
      <c r="F8" s="5">
        <v>165.315</v>
      </c>
      <c r="G8" s="5">
        <f>F8-F13/10*5</f>
        <v>-0.240500000000054</v>
      </c>
      <c r="H8" s="6">
        <f>G8/F13*100</f>
        <v>-0.0726342525618461</v>
      </c>
    </row>
    <row r="9" customHeight="1" spans="1:8">
      <c r="A9" s="10"/>
      <c r="B9" s="10"/>
      <c r="E9" s="5">
        <v>6</v>
      </c>
      <c r="F9" s="5">
        <v>198.5</v>
      </c>
      <c r="G9" s="5">
        <f>F9-F13/10*6</f>
        <v>-0.166600000000045</v>
      </c>
      <c r="H9" s="6">
        <f>G9/F13*100</f>
        <v>-0.0503154531260046</v>
      </c>
    </row>
    <row r="10" customHeight="1" spans="1:8">
      <c r="A10" s="11" t="s">
        <v>7</v>
      </c>
      <c r="B10" s="11"/>
      <c r="E10" s="5">
        <v>7</v>
      </c>
      <c r="F10" s="5">
        <v>231.723</v>
      </c>
      <c r="G10" s="5">
        <f>F10-F13/10*7</f>
        <v>-0.0547000000000537</v>
      </c>
      <c r="H10" s="6">
        <f>G10/F13*100</f>
        <v>-0.0165201397718752</v>
      </c>
    </row>
    <row r="11" customHeight="1" spans="1:8">
      <c r="A11" s="12" t="s">
        <v>8</v>
      </c>
      <c r="B11" s="12" t="s">
        <v>9</v>
      </c>
      <c r="E11" s="5">
        <v>8</v>
      </c>
      <c r="F11" s="5">
        <v>264.887</v>
      </c>
      <c r="G11" s="5">
        <f>F11-F13/10*8</f>
        <v>-0.00180000000005975</v>
      </c>
      <c r="H11" s="6">
        <f>G11/F13*100</f>
        <v>-0.000543624343516148</v>
      </c>
    </row>
    <row r="12" customHeight="1" spans="1:8">
      <c r="A12" s="4" t="s">
        <v>10</v>
      </c>
      <c r="B12" s="4" t="s">
        <v>11</v>
      </c>
      <c r="E12" s="5">
        <v>9</v>
      </c>
      <c r="F12" s="5">
        <v>298.017</v>
      </c>
      <c r="G12" s="5">
        <f>F12-F13/10*9</f>
        <v>0.017099999999914</v>
      </c>
      <c r="H12" s="6">
        <f>G12/F13*100</f>
        <v>0.00516443126320598</v>
      </c>
    </row>
    <row r="13" customHeight="1" spans="1:8">
      <c r="A13" s="4" t="s">
        <v>12</v>
      </c>
      <c r="B13" s="4" t="s">
        <v>13</v>
      </c>
      <c r="E13" s="5">
        <v>10</v>
      </c>
      <c r="F13" s="5">
        <v>331.111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2020-12-21T05:48:02Z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