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025" windowHeight="9990" tabRatio="748"/>
  </bookViews>
  <sheets>
    <sheet name="角位移与电压Angle vs Volt" sheetId="5" r:id="rId1"/>
    <sheet name="谐频与负载Resonant Freq  vs Load" sheetId="6" r:id="rId2"/>
    <sheet name="线性度Linearity" sheetId="7" r:id="rId3"/>
  </sheets>
  <definedNames>
    <definedName name="_xlnm._FilterDatabase" localSheetId="0" hidden="1">'角位移与电压Angle vs Volt'!$F$3:$F$13</definedName>
  </definedNames>
  <calcPr calcId="162913"/>
</workbook>
</file>

<file path=xl/calcChain.xml><?xml version="1.0" encoding="utf-8"?>
<calcChain xmlns="http://schemas.openxmlformats.org/spreadsheetml/2006/main">
  <c r="H13" i="7" l="1"/>
  <c r="G12" i="7"/>
  <c r="H12" i="7"/>
  <c r="G11" i="7"/>
  <c r="H11" i="7"/>
  <c r="G10" i="7"/>
  <c r="H10" i="7" s="1"/>
  <c r="G9" i="7"/>
  <c r="H9" i="7"/>
  <c r="G8" i="7"/>
  <c r="H8" i="7" s="1"/>
  <c r="G7" i="7"/>
  <c r="H7" i="7" s="1"/>
  <c r="G6" i="7"/>
  <c r="H6" i="7"/>
  <c r="G5" i="7"/>
  <c r="H5" i="7"/>
  <c r="G4" i="7"/>
  <c r="H4" i="7" s="1"/>
  <c r="G3" i="7"/>
  <c r="H3" i="7"/>
</calcChain>
</file>

<file path=xl/sharedStrings.xml><?xml version="1.0" encoding="utf-8"?>
<sst xmlns="http://schemas.openxmlformats.org/spreadsheetml/2006/main" count="53" uniqueCount="29">
  <si>
    <t>角位移与电压曲线/Angular Travel vs Voltage Curve</t>
  </si>
  <si>
    <t>电压Voltage (V)</t>
  </si>
  <si>
    <t xml:space="preserve">开环Open-loop </t>
  </si>
  <si>
    <t>闭环Closed-loop</t>
  </si>
  <si>
    <t>角度Angle (s)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</si>
  <si>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</si>
  <si>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</si>
  <si>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</si>
  <si>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</si>
  <si>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</si>
  <si>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</si>
  <si>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</si>
  <si>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 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</si>
  <si>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</si>
  <si>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</si>
  <si>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</si>
  <si>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</si>
  <si>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</si>
  <si>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</si>
  <si>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</si>
  <si>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θX谐振频率Resonant frequency (Hz)</t>
  </si>
  <si>
    <t>θY谐振频率Resonant frequency (Hz)</t>
  </si>
  <si>
    <t>线性度/Linearity</t>
  </si>
  <si>
    <t>控制输入Control input（V）</t>
  </si>
  <si>
    <t>输出角度Angle（s）</t>
  </si>
  <si>
    <t>偏差角度Deviation（s）</t>
  </si>
  <si>
    <t>线性度Linearity（%F.S.）</t>
  </si>
  <si>
    <t xml:space="preserve">0~120V，对应控制输入/control input： 0~10V
</t>
  </si>
  <si>
    <t>N33.T2S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</si>
</sst>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4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角位移与电压曲线</a:t>
            </a:r>
            <a:r>
              <a:rPr lang="en-US" altLang="zh-CN"/>
              <a:t>/</a:t>
            </a:r>
            <a:r>
              <a:rPr lang="en-US" altLang="en-US"/>
              <a:t>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'角位移与电压Angle vs Volt'!$E$2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Volt'!$E$4:$E$24</c:f>
              <c:numCache>
                <c:formatCode>General</c:formatCode>
                <c:ptCount val="21"/>
                <c:pt idx="0">
                  <c:v>0</c:v>
                </c:pt>
                <c:pt idx="1">
                  <c:v>39.499999999999993</c:v>
                </c:pt>
                <c:pt idx="2">
                  <c:v>85.38</c:v>
                </c:pt>
                <c:pt idx="3">
                  <c:v>135.98000000000002</c:v>
                </c:pt>
                <c:pt idx="4">
                  <c:v>190.48000000000002</c:v>
                </c:pt>
                <c:pt idx="5">
                  <c:v>247.08</c:v>
                </c:pt>
                <c:pt idx="6">
                  <c:v>304.58</c:v>
                </c:pt>
                <c:pt idx="7">
                  <c:v>363.53999999999996</c:v>
                </c:pt>
                <c:pt idx="8">
                  <c:v>422.52</c:v>
                </c:pt>
                <c:pt idx="9">
                  <c:v>482.97999999999996</c:v>
                </c:pt>
                <c:pt idx="10">
                  <c:v>545</c:v>
                </c:pt>
                <c:pt idx="11">
                  <c:v>506.17999999999995</c:v>
                </c:pt>
                <c:pt idx="12">
                  <c:v>460.52</c:v>
                </c:pt>
                <c:pt idx="13">
                  <c:v>410.47999999999996</c:v>
                </c:pt>
                <c:pt idx="14">
                  <c:v>356.94</c:v>
                </c:pt>
                <c:pt idx="15">
                  <c:v>301.15999999999997</c:v>
                </c:pt>
                <c:pt idx="16">
                  <c:v>244.4</c:v>
                </c:pt>
                <c:pt idx="17">
                  <c:v>186.06</c:v>
                </c:pt>
                <c:pt idx="18">
                  <c:v>126.62</c:v>
                </c:pt>
                <c:pt idx="19">
                  <c:v>66.699999999999989</c:v>
                </c:pt>
                <c:pt idx="20">
                  <c:v>4.8399999999999963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D5-4E35-A656-3F5C49D3FEF8}"/>
            </c:ext>
          </c:extLst>
        </c:ser>
        <c:ser>
          <c:idx val="1"/>
          <c:order val="1"/>
          <c:tx>
            <c:strRef>
              <c:f>'角位移与电压Angle vs Volt'!$F$2</c:f>
              <c:strCache>
                <c:ptCount val="1"/>
                <c:pt idx="0">
                  <c:v>闭环Closed-loop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Volt'!$F$4:$F$24</c:f>
              <c:numCache>
                <c:formatCode>General</c:formatCode>
                <c:ptCount val="21"/>
                <c:pt idx="0">
                  <c:v>0</c:v>
                </c:pt>
                <c:pt idx="1">
                  <c:v>54.78</c:v>
                </c:pt>
                <c:pt idx="2">
                  <c:v>109.84</c:v>
                </c:pt>
                <c:pt idx="3">
                  <c:v>164.88</c:v>
                </c:pt>
                <c:pt idx="4">
                  <c:v>220.04</c:v>
                </c:pt>
                <c:pt idx="5">
                  <c:v>275.26</c:v>
                </c:pt>
                <c:pt idx="6">
                  <c:v>330.5</c:v>
                </c:pt>
                <c:pt idx="7">
                  <c:v>385.62</c:v>
                </c:pt>
                <c:pt idx="8">
                  <c:v>440.64000000000004</c:v>
                </c:pt>
                <c:pt idx="9">
                  <c:v>495.38</c:v>
                </c:pt>
                <c:pt idx="10">
                  <c:v>549.93999999999994</c:v>
                </c:pt>
                <c:pt idx="11">
                  <c:v>495.7</c:v>
                </c:pt>
                <c:pt idx="12">
                  <c:v>441.32</c:v>
                </c:pt>
                <c:pt idx="13">
                  <c:v>386.82</c:v>
                </c:pt>
                <c:pt idx="14">
                  <c:v>332</c:v>
                </c:pt>
                <c:pt idx="15">
                  <c:v>276.98</c:v>
                </c:pt>
                <c:pt idx="16">
                  <c:v>221.85999999999999</c:v>
                </c:pt>
                <c:pt idx="17">
                  <c:v>166.5</c:v>
                </c:pt>
                <c:pt idx="18">
                  <c:v>111.10000000000001</c:v>
                </c:pt>
                <c:pt idx="19">
                  <c:v>55.620000000000005</c:v>
                </c:pt>
                <c:pt idx="20">
                  <c:v>0.26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D5-4E35-A656-3F5C49D3F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角度</a:t>
                </a:r>
                <a:r>
                  <a:rPr lang="en-US" altLang="zh-CN"/>
                  <a:t>Angle</a:t>
                </a:r>
                <a:r>
                  <a:rPr lang="en-US"/>
                  <a:t>(</a:t>
                </a:r>
                <a:r>
                  <a:rPr lang="en-US" altLang="zh-CN"/>
                  <a:t>s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'谐频与负载Resonant Freq  vs Load'!$E$2</c:f>
              <c:strCache>
                <c:ptCount val="1"/>
                <c:pt idx="0">
                  <c:v>θX谐振频率Resonant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'谐频与负载Resonant 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'谐频与负载Resonant Freq  vs Load'!$E$3:$E$9</c:f>
              <c:numCache>
                <c:formatCode>General</c:formatCode>
                <c:ptCount val="7"/>
                <c:pt idx="1">
                  <c:v>3488</c:v>
                </c:pt>
                <c:pt idx="2">
                  <c:v>3030</c:v>
                </c:pt>
                <c:pt idx="3">
                  <c:v>2711</c:v>
                </c:pt>
                <c:pt idx="4">
                  <c:v>2291</c:v>
                </c:pt>
                <c:pt idx="5">
                  <c:v>2021</c:v>
                </c:pt>
                <c:pt idx="6">
                  <c:v>1682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2D-465A-BF41-D74E77E78502}"/>
            </c:ext>
          </c:extLst>
        </c:ser>
        <c:ser>
          <c:idx val="1"/>
          <c:order val="1"/>
          <c:tx>
            <c:strRef>
              <c:f>'谐频与负载Resonant Freq  vs Load'!$F$2</c:f>
              <c:strCache>
                <c:ptCount val="1"/>
                <c:pt idx="0">
                  <c:v>θY谐振频率Resonant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'谐频与负载Resonant 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'谐频与负载Resonant Freq  vs Load'!$F$3:$F$9</c:f>
              <c:numCache>
                <c:formatCode>General</c:formatCode>
                <c:ptCount val="7"/>
                <c:pt idx="1">
                  <c:v>3488</c:v>
                </c:pt>
                <c:pt idx="2">
                  <c:v>3030</c:v>
                </c:pt>
                <c:pt idx="3">
                  <c:v>2711</c:v>
                </c:pt>
                <c:pt idx="4">
                  <c:v>2291</c:v>
                </c:pt>
                <c:pt idx="5">
                  <c:v>2021</c:v>
                </c:pt>
                <c:pt idx="6">
                  <c:v>1682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2D-465A-BF41-D74E77E7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负载</a:t>
                </a:r>
                <a:r>
                  <a:rPr lang="en-US" altLang="zh-CN"/>
                  <a:t>load</a:t>
                </a:r>
                <a:r>
                  <a:rPr lang="en-US" altLang="en-US"/>
                  <a:t>（</a:t>
                </a:r>
                <a:r>
                  <a:rPr lang="en-US" altLang="zh-CN"/>
                  <a:t>g</a:t>
                </a:r>
                <a:r>
                  <a:rPr lang="en-US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48694793119479302"/>
              <c:y val="0.84783650007983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0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谐振频率</a:t>
                </a:r>
                <a:r>
                  <a:rPr lang="en-US"/>
                  <a:t>Rosonant frequency（Hz）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General</c:formatCode>
                <c:ptCount val="11"/>
                <c:pt idx="0">
                  <c:v>0</c:v>
                </c:pt>
                <c:pt idx="1">
                  <c:v>-3.89133360002894E-2</c:v>
                </c:pt>
                <c:pt idx="2">
                  <c:v>-2.6912026766553066E-2</c:v>
                </c:pt>
                <c:pt idx="3">
                  <c:v>-1.8547477906676265E-2</c:v>
                </c:pt>
                <c:pt idx="4">
                  <c:v>1.163763319635258E-2</c:v>
                </c:pt>
                <c:pt idx="5">
                  <c:v>5.2733025420958743E-2</c:v>
                </c:pt>
                <c:pt idx="6">
                  <c:v>9.7465178019430901E-2</c:v>
                </c:pt>
                <c:pt idx="7">
                  <c:v>0.12037676837473808</c:v>
                </c:pt>
                <c:pt idx="8">
                  <c:v>0.12510455686076696</c:v>
                </c:pt>
                <c:pt idx="9">
                  <c:v>7.8917700112754618E-2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50-430E-83B9-08D74112B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76648</xdr:colOff>
      <xdr:row>5</xdr:row>
      <xdr:rowOff>87481</xdr:rowOff>
    </xdr:from>
    <xdr:to>
      <xdr:col>7</xdr:col>
      <xdr:colOff>593538</xdr:colOff>
      <xdr:row>27</xdr:row>
      <xdr:rowOff>23757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235585</xdr:colOff>
      <xdr:row>9</xdr:row>
      <xdr:rowOff>29845</xdr:rowOff>
    </xdr:from>
    <xdr:to>
      <xdr:col>7</xdr:col>
      <xdr:colOff>20955</xdr:colOff>
      <xdr:row>28</xdr:row>
      <xdr:rowOff>182245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204244</xdr:colOff>
      <xdr:row>4</xdr:row>
      <xdr:rowOff>163604</xdr:rowOff>
    </xdr:from>
    <xdr:to>
      <xdr:col>8</xdr:col>
      <xdr:colOff>390934</xdr:colOff>
      <xdr:row>27</xdr:row>
      <xdr:rowOff>13744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2" zoomScale="85" zoomScaleNormal="85" workbookViewId="0">
      <selection activeCell="H14" sqref="H13:H14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2"/>
      <c r="B1" s="22"/>
      <c r="C1" s="8"/>
      <c r="D1" s="3" t="s">
        <v>0</v>
      </c>
      <c r="E1" s="3"/>
      <c r="F1" s="8"/>
    </row>
    <row r="2" spans="1:7" x14ac:dyDescent="0.3">
      <c r="A2" s="22"/>
      <c r="B2" s="22"/>
      <c r="C2" s="8"/>
      <c r="D2" s="22" t="s">
        <v>1</v>
      </c>
      <c r="E2" s="20" t="s">
        <v>2</v>
      </c>
      <c r="F2" s="20" t="s">
        <v>3</v>
      </c>
    </row>
    <row r="3" spans="1:7" x14ac:dyDescent="0.15">
      <c r="A3" s="22"/>
      <c r="B3" s="22"/>
      <c r="C3" s="8"/>
      <c r="D3" s="23"/>
      <c r="E3" s="2" t="s">
        <v>4</v>
      </c>
      <c r="F3" s="2" t="s">
        <v>4</v>
      </c>
    </row>
    <row r="4" spans="1:7" ht="17.25" x14ac:dyDescent="0.35">
      <c r="A4" s="22"/>
      <c r="B4" s="22"/>
      <c r="C4" s="8"/>
      <c r="D4" s="8">
        <v>0</v>
      </c>
      <c r="E4" s="15">
        <v>0</v>
      </c>
      <c r="F4" s="14">
        <v>0</v>
      </c>
      <c r="G4" s="15"/>
    </row>
    <row r="5" spans="1:7" ht="17.25" x14ac:dyDescent="0.35">
      <c r="A5" s="5" t="s">
        <v>5</v>
      </c>
      <c r="B5" s="6" t="s">
        <v>6</v>
      </c>
      <c r="C5" s="8"/>
      <c r="D5" s="8">
        <v>12</v>
      </c>
      <c r="E5" s="15">
        <v>39.499999999999993</v>
      </c>
      <c r="F5" s="14">
        <v>54.78</v>
      </c>
      <c r="G5" s="15"/>
    </row>
    <row r="6" spans="1:7" ht="17.25" x14ac:dyDescent="0.35">
      <c r="A6" s="7"/>
      <c r="B6" s="7"/>
      <c r="C6" s="8"/>
      <c r="D6" s="8">
        <v>24</v>
      </c>
      <c r="E6" s="15">
        <v>85.38</v>
      </c>
      <c r="F6" s="14">
        <v>109.84</v>
      </c>
      <c r="G6" s="15"/>
    </row>
    <row r="7" spans="1:7" ht="17.25" x14ac:dyDescent="0.35">
      <c r="A7" s="4"/>
      <c r="C7" s="8"/>
      <c r="D7" s="8">
        <v>36</v>
      </c>
      <c r="E7" s="15">
        <v>135.98000000000002</v>
      </c>
      <c r="F7" s="14">
        <v>164.88</v>
      </c>
      <c r="G7" s="15"/>
    </row>
    <row r="8" spans="1:7" ht="17.25" x14ac:dyDescent="0.35">
      <c r="A8" s="7"/>
      <c r="B8" s="7"/>
      <c r="C8" s="8"/>
      <c r="D8" s="8">
        <v>48</v>
      </c>
      <c r="E8" s="15">
        <v>190.48000000000002</v>
      </c>
      <c r="F8" s="14">
        <v>220.04</v>
      </c>
      <c r="G8" s="15"/>
    </row>
    <row r="9" spans="1:7" ht="17.25" x14ac:dyDescent="0.35">
      <c r="A9" s="8"/>
      <c r="B9" s="8"/>
      <c r="C9" s="8"/>
      <c r="D9" s="8">
        <v>60</v>
      </c>
      <c r="E9" s="15">
        <v>247.08</v>
      </c>
      <c r="F9" s="14">
        <v>275.26</v>
      </c>
      <c r="G9" s="15"/>
    </row>
    <row r="10" spans="1:7" ht="17.25" x14ac:dyDescent="0.35">
      <c r="A10" s="21" t="s">
        <v>7</v>
      </c>
      <c r="B10" s="21"/>
      <c r="C10" s="8"/>
      <c r="D10" s="8">
        <v>72</v>
      </c>
      <c r="E10" s="15">
        <v>304.58</v>
      </c>
      <c r="F10" s="14">
        <v>330.5</v>
      </c>
      <c r="G10" s="15"/>
    </row>
    <row r="11" spans="1:7" ht="17.25" x14ac:dyDescent="0.35">
      <c r="A11" s="9" t="s">
        <v>8</v>
      </c>
      <c r="B11" s="9" t="s">
        <v>28</v>
      </c>
      <c r="C11" s="8"/>
      <c r="D11" s="8">
        <v>84</v>
      </c>
      <c r="E11" s="15">
        <v>363.53999999999996</v>
      </c>
      <c r="F11" s="14">
        <v>385.62</v>
      </c>
      <c r="G11" s="15"/>
    </row>
    <row r="12" spans="1:7" ht="17.25" x14ac:dyDescent="0.35">
      <c r="A12" s="4" t="s">
        <v>9</v>
      </c>
      <c r="B12" s="4" t="s">
        <v>10</v>
      </c>
      <c r="C12" s="8"/>
      <c r="D12" s="8">
        <v>96</v>
      </c>
      <c r="E12" s="15">
        <v>422.52</v>
      </c>
      <c r="F12" s="14">
        <v>440.64000000000004</v>
      </c>
      <c r="G12" s="15"/>
    </row>
    <row r="13" spans="1:7" ht="17.25" x14ac:dyDescent="0.35">
      <c r="A13" s="4" t="s">
        <v>11</v>
      </c>
      <c r="B13" s="4" t="s">
        <v>12</v>
      </c>
      <c r="C13" s="8"/>
      <c r="D13" s="8">
        <v>108</v>
      </c>
      <c r="E13" s="15">
        <v>482.97999999999996</v>
      </c>
      <c r="F13" s="14">
        <v>495.38</v>
      </c>
      <c r="G13" s="15"/>
    </row>
    <row r="14" spans="1:7" ht="17.25" x14ac:dyDescent="0.35">
      <c r="A14" s="4" t="s">
        <v>13</v>
      </c>
      <c r="B14" s="4" t="s">
        <v>14</v>
      </c>
      <c r="C14" s="8"/>
      <c r="D14" s="8">
        <v>120</v>
      </c>
      <c r="E14" s="15">
        <v>545</v>
      </c>
      <c r="F14" s="14">
        <v>549.93999999999994</v>
      </c>
      <c r="G14" s="15"/>
    </row>
    <row r="15" spans="1:7" ht="17.25" x14ac:dyDescent="0.35">
      <c r="A15" s="11"/>
      <c r="B15" s="8"/>
      <c r="C15" s="8"/>
      <c r="D15" s="8">
        <v>108</v>
      </c>
      <c r="E15" s="15">
        <v>506.17999999999995</v>
      </c>
      <c r="F15" s="14">
        <v>495.7</v>
      </c>
      <c r="G15" s="15"/>
    </row>
    <row r="16" spans="1:7" ht="17.25" x14ac:dyDescent="0.35">
      <c r="A16" s="11"/>
      <c r="B16" s="11"/>
      <c r="C16" s="8"/>
      <c r="D16" s="8">
        <v>96</v>
      </c>
      <c r="E16" s="15">
        <v>460.52</v>
      </c>
      <c r="F16" s="14">
        <v>441.32</v>
      </c>
      <c r="G16" s="15"/>
    </row>
    <row r="17" spans="1:7" ht="17.25" x14ac:dyDescent="0.35">
      <c r="A17" s="8"/>
      <c r="B17" s="8"/>
      <c r="C17" s="8"/>
      <c r="D17" s="8">
        <v>84</v>
      </c>
      <c r="E17" s="15">
        <v>410.47999999999996</v>
      </c>
      <c r="F17" s="14">
        <v>386.82</v>
      </c>
      <c r="G17" s="15"/>
    </row>
    <row r="18" spans="1:7" ht="17.25" x14ac:dyDescent="0.35">
      <c r="A18" s="25" t="s">
        <v>15</v>
      </c>
      <c r="B18" s="25"/>
      <c r="C18" s="8"/>
      <c r="D18" s="8">
        <v>72</v>
      </c>
      <c r="E18" s="15">
        <v>356.94</v>
      </c>
      <c r="F18" s="14">
        <v>332</v>
      </c>
      <c r="G18" s="15"/>
    </row>
    <row r="19" spans="1:7" ht="17.25" x14ac:dyDescent="0.35">
      <c r="A19" s="25"/>
      <c r="B19" s="25"/>
      <c r="C19" s="8"/>
      <c r="D19" s="8">
        <v>60</v>
      </c>
      <c r="E19" s="15">
        <v>301.15999999999997</v>
      </c>
      <c r="F19" s="14">
        <v>276.98</v>
      </c>
      <c r="G19" s="15"/>
    </row>
    <row r="20" spans="1:7" ht="17.25" x14ac:dyDescent="0.35">
      <c r="A20" s="25"/>
      <c r="B20" s="25"/>
      <c r="C20" s="8"/>
      <c r="D20" s="8">
        <v>48</v>
      </c>
      <c r="E20" s="15">
        <v>244.4</v>
      </c>
      <c r="F20" s="14">
        <v>221.85999999999999</v>
      </c>
      <c r="G20" s="15"/>
    </row>
    <row r="21" spans="1:7" ht="17.25" x14ac:dyDescent="0.35">
      <c r="A21" s="25"/>
      <c r="B21" s="25"/>
      <c r="C21" s="8"/>
      <c r="D21" s="8">
        <v>36</v>
      </c>
      <c r="E21" s="15">
        <v>186.06</v>
      </c>
      <c r="F21" s="14">
        <v>166.5</v>
      </c>
      <c r="G21" s="15"/>
    </row>
    <row r="22" spans="1:7" ht="17.25" x14ac:dyDescent="0.35">
      <c r="A22" s="25"/>
      <c r="B22" s="25"/>
      <c r="C22" s="8"/>
      <c r="D22" s="8">
        <v>24</v>
      </c>
      <c r="E22" s="15">
        <v>126.62</v>
      </c>
      <c r="F22" s="14">
        <v>111.10000000000001</v>
      </c>
      <c r="G22" s="15"/>
    </row>
    <row r="23" spans="1:7" ht="17.25" x14ac:dyDescent="0.35">
      <c r="A23" s="16"/>
      <c r="B23" s="16"/>
      <c r="C23" s="8"/>
      <c r="D23" s="8">
        <v>12</v>
      </c>
      <c r="E23" s="15">
        <v>66.699999999999989</v>
      </c>
      <c r="F23" s="14">
        <v>55.620000000000005</v>
      </c>
      <c r="G23" s="15"/>
    </row>
    <row r="24" spans="1:7" ht="17.25" x14ac:dyDescent="0.35">
      <c r="A24" s="25" t="s">
        <v>16</v>
      </c>
      <c r="B24" s="25"/>
      <c r="C24" s="8"/>
      <c r="D24" s="8">
        <v>0</v>
      </c>
      <c r="E24" s="15">
        <v>4.8399999999999963</v>
      </c>
      <c r="F24" s="14">
        <v>0.26</v>
      </c>
      <c r="G24" s="15"/>
    </row>
    <row r="25" spans="1:7" ht="17.25" x14ac:dyDescent="0.35">
      <c r="A25" s="25"/>
      <c r="B25" s="25"/>
      <c r="C25" s="8"/>
      <c r="D25" s="8"/>
      <c r="E25" s="14"/>
      <c r="F25" s="15"/>
    </row>
    <row r="26" spans="1:7" x14ac:dyDescent="0.15">
      <c r="A26" s="24" t="s">
        <v>17</v>
      </c>
      <c r="B26" s="24"/>
      <c r="C26" s="8"/>
      <c r="D26" s="8"/>
      <c r="E26" s="7"/>
      <c r="F26" s="17"/>
    </row>
    <row r="27" spans="1:7" x14ac:dyDescent="0.15">
      <c r="A27" s="24"/>
      <c r="B27" s="24"/>
      <c r="C27" s="8"/>
      <c r="D27" s="8"/>
      <c r="E27" s="8"/>
      <c r="F27" s="18"/>
    </row>
    <row r="28" spans="1:7" x14ac:dyDescent="0.15">
      <c r="A28" s="24"/>
      <c r="B28" s="24"/>
      <c r="C28" s="8"/>
      <c r="D28" s="8"/>
      <c r="E28" s="8"/>
      <c r="F28" s="19"/>
    </row>
    <row r="29" spans="1:7" x14ac:dyDescent="0.15">
      <c r="A29" s="8"/>
      <c r="B29" s="8"/>
      <c r="C29" s="8"/>
      <c r="D29" s="8"/>
      <c r="E29" s="8"/>
      <c r="F29" s="8"/>
    </row>
    <row r="30" spans="1:7" x14ac:dyDescent="0.15">
      <c r="A30" s="8"/>
      <c r="B30" s="8"/>
      <c r="C30" s="8"/>
      <c r="D30" s="8"/>
      <c r="E30" s="8"/>
      <c r="F30" s="8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85" zoomScaleNormal="85" workbookViewId="0">
      <selection activeCell="B14" sqref="B14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13.75" style="1" customWidth="1"/>
    <col min="8" max="16384" width="9" style="1"/>
  </cols>
  <sheetData>
    <row r="1" spans="1:6" ht="22.5" x14ac:dyDescent="0.15">
      <c r="A1" s="22"/>
      <c r="B1" s="22"/>
      <c r="C1" s="8"/>
      <c r="D1" s="3" t="s">
        <v>18</v>
      </c>
      <c r="E1" s="3"/>
      <c r="F1" s="8"/>
    </row>
    <row r="2" spans="1:6" x14ac:dyDescent="0.15">
      <c r="A2" s="22"/>
      <c r="B2" s="22"/>
      <c r="C2" s="8"/>
      <c r="D2" s="27" t="s">
        <v>19</v>
      </c>
      <c r="E2" s="22" t="s">
        <v>20</v>
      </c>
      <c r="F2" s="22" t="s">
        <v>21</v>
      </c>
    </row>
    <row r="3" spans="1:6" x14ac:dyDescent="0.15">
      <c r="A3" s="22"/>
      <c r="B3" s="22"/>
      <c r="C3" s="8"/>
      <c r="D3" s="27"/>
      <c r="E3" s="26"/>
      <c r="F3" s="26"/>
    </row>
    <row r="4" spans="1:6" x14ac:dyDescent="0.15">
      <c r="A4" s="22"/>
      <c r="B4" s="22"/>
      <c r="C4" s="8"/>
      <c r="D4" s="13">
        <v>0</v>
      </c>
      <c r="E4" s="13">
        <v>3488</v>
      </c>
      <c r="F4" s="13">
        <v>3488</v>
      </c>
    </row>
    <row r="5" spans="1:6" x14ac:dyDescent="0.15">
      <c r="A5" s="5" t="s">
        <v>5</v>
      </c>
      <c r="B5" s="6" t="s">
        <v>6</v>
      </c>
      <c r="C5" s="8"/>
      <c r="D5" s="13">
        <v>5</v>
      </c>
      <c r="E5" s="13">
        <v>3030</v>
      </c>
      <c r="F5" s="13">
        <v>3030</v>
      </c>
    </row>
    <row r="6" spans="1:6" x14ac:dyDescent="0.15">
      <c r="A6" s="7"/>
      <c r="B6" s="7"/>
      <c r="C6" s="8"/>
      <c r="D6" s="13">
        <v>10</v>
      </c>
      <c r="E6" s="13">
        <v>2711</v>
      </c>
      <c r="F6" s="13">
        <v>2711</v>
      </c>
    </row>
    <row r="7" spans="1:6" x14ac:dyDescent="0.15">
      <c r="A7" s="4"/>
      <c r="C7" s="8"/>
      <c r="D7" s="13">
        <v>20</v>
      </c>
      <c r="E7" s="13">
        <v>2291</v>
      </c>
      <c r="F7" s="13">
        <v>2291</v>
      </c>
    </row>
    <row r="8" spans="1:6" x14ac:dyDescent="0.15">
      <c r="A8" s="7"/>
      <c r="B8" s="7"/>
      <c r="C8" s="8"/>
      <c r="D8" s="13">
        <v>30</v>
      </c>
      <c r="E8" s="13">
        <v>2021</v>
      </c>
      <c r="F8" s="13">
        <v>2021</v>
      </c>
    </row>
    <row r="9" spans="1:6" x14ac:dyDescent="0.15">
      <c r="A9" s="8"/>
      <c r="B9" s="8"/>
      <c r="C9" s="8"/>
      <c r="D9" s="13">
        <v>50</v>
      </c>
      <c r="E9" s="13">
        <v>1682</v>
      </c>
      <c r="F9" s="13">
        <v>1682</v>
      </c>
    </row>
    <row r="10" spans="1:6" x14ac:dyDescent="0.15">
      <c r="A10" s="21" t="s">
        <v>7</v>
      </c>
      <c r="B10" s="21"/>
      <c r="C10" s="8"/>
      <c r="D10" s="13"/>
      <c r="E10" s="13"/>
      <c r="F10" s="13"/>
    </row>
    <row r="11" spans="1:6" x14ac:dyDescent="0.3">
      <c r="A11" s="9" t="s">
        <v>8</v>
      </c>
      <c r="B11" s="9" t="s">
        <v>28</v>
      </c>
      <c r="C11" s="8"/>
      <c r="D11" s="13"/>
      <c r="E11" s="13"/>
      <c r="F11" s="13"/>
    </row>
    <row r="12" spans="1:6" x14ac:dyDescent="0.15">
      <c r="A12" s="4" t="s">
        <v>9</v>
      </c>
      <c r="B12" s="4" t="s">
        <v>10</v>
      </c>
      <c r="C12" s="8"/>
      <c r="D12" s="13"/>
      <c r="E12" s="13"/>
      <c r="F12" s="13"/>
    </row>
    <row r="13" spans="1:6" x14ac:dyDescent="0.15">
      <c r="A13" s="4"/>
      <c r="B13" s="4"/>
      <c r="C13" s="8"/>
      <c r="D13" s="13"/>
      <c r="E13" s="13"/>
      <c r="F13" s="13"/>
    </row>
    <row r="14" spans="1:6" ht="17.25" x14ac:dyDescent="0.35">
      <c r="A14" s="4"/>
      <c r="B14" s="4"/>
      <c r="C14" s="8"/>
      <c r="D14" s="8"/>
      <c r="E14" s="14"/>
      <c r="F14" s="15"/>
    </row>
    <row r="15" spans="1:6" ht="17.25" x14ac:dyDescent="0.35">
      <c r="A15" s="8"/>
      <c r="B15" s="8"/>
      <c r="C15" s="8"/>
      <c r="D15" s="8"/>
      <c r="E15" s="14"/>
      <c r="F15" s="15"/>
    </row>
    <row r="16" spans="1:6" ht="17.25" x14ac:dyDescent="0.35">
      <c r="A16" s="11"/>
      <c r="B16" s="8"/>
      <c r="C16" s="8"/>
      <c r="D16" s="8"/>
      <c r="E16" s="14"/>
      <c r="F16" s="15"/>
    </row>
    <row r="17" spans="1:6" ht="17.25" x14ac:dyDescent="0.35">
      <c r="A17" s="11"/>
      <c r="B17" s="11"/>
      <c r="C17" s="8"/>
      <c r="D17" s="8"/>
      <c r="E17" s="14"/>
      <c r="F17" s="15"/>
    </row>
    <row r="18" spans="1:6" ht="17.25" x14ac:dyDescent="0.35">
      <c r="A18" s="8"/>
      <c r="B18" s="8"/>
      <c r="C18" s="8"/>
      <c r="D18" s="8"/>
      <c r="E18" s="14"/>
      <c r="F18" s="15"/>
    </row>
    <row r="19" spans="1:6" ht="17.25" x14ac:dyDescent="0.35">
      <c r="A19" s="25" t="s">
        <v>15</v>
      </c>
      <c r="B19" s="25"/>
      <c r="C19" s="8"/>
      <c r="D19" s="8"/>
      <c r="E19" s="14"/>
      <c r="F19" s="15"/>
    </row>
    <row r="20" spans="1:6" ht="17.25" x14ac:dyDescent="0.35">
      <c r="A20" s="25"/>
      <c r="B20" s="25"/>
      <c r="C20" s="8"/>
      <c r="D20" s="8"/>
      <c r="E20" s="14"/>
      <c r="F20" s="15"/>
    </row>
    <row r="21" spans="1:6" ht="17.25" x14ac:dyDescent="0.35">
      <c r="A21" s="25"/>
      <c r="B21" s="25"/>
      <c r="C21" s="8"/>
      <c r="D21" s="8"/>
      <c r="E21" s="14"/>
      <c r="F21" s="15"/>
    </row>
    <row r="22" spans="1:6" ht="17.25" x14ac:dyDescent="0.35">
      <c r="A22" s="25"/>
      <c r="B22" s="25"/>
      <c r="C22" s="8"/>
      <c r="D22" s="8"/>
      <c r="E22" s="14"/>
      <c r="F22" s="15"/>
    </row>
    <row r="23" spans="1:6" ht="17.25" x14ac:dyDescent="0.35">
      <c r="A23" s="25"/>
      <c r="B23" s="25"/>
      <c r="C23" s="8"/>
      <c r="D23" s="8"/>
      <c r="E23" s="14"/>
      <c r="F23" s="15"/>
    </row>
    <row r="24" spans="1:6" ht="17.25" x14ac:dyDescent="0.35">
      <c r="A24" s="16"/>
      <c r="B24" s="16"/>
      <c r="C24" s="8"/>
      <c r="D24" s="8"/>
      <c r="E24" s="14"/>
      <c r="F24" s="15"/>
    </row>
    <row r="25" spans="1:6" ht="17.25" x14ac:dyDescent="0.35">
      <c r="A25" s="25" t="s">
        <v>16</v>
      </c>
      <c r="B25" s="25"/>
      <c r="C25" s="8"/>
      <c r="D25" s="8"/>
      <c r="E25" s="14"/>
      <c r="F25" s="15"/>
    </row>
    <row r="26" spans="1:6" ht="17.25" x14ac:dyDescent="0.35">
      <c r="A26" s="25"/>
      <c r="B26" s="25"/>
      <c r="C26" s="8"/>
      <c r="D26" s="8"/>
      <c r="E26" s="14"/>
      <c r="F26" s="15"/>
    </row>
    <row r="27" spans="1:6" x14ac:dyDescent="0.15">
      <c r="A27" s="24" t="s">
        <v>17</v>
      </c>
      <c r="B27" s="24"/>
      <c r="C27" s="8"/>
      <c r="D27" s="8"/>
      <c r="E27" s="7"/>
      <c r="F27" s="17"/>
    </row>
    <row r="28" spans="1:6" x14ac:dyDescent="0.15">
      <c r="A28" s="24"/>
      <c r="B28" s="24"/>
      <c r="C28" s="8"/>
      <c r="D28" s="8"/>
      <c r="E28" s="8"/>
      <c r="F28" s="18"/>
    </row>
    <row r="29" spans="1:6" x14ac:dyDescent="0.15">
      <c r="A29" s="24"/>
      <c r="B29" s="24"/>
      <c r="C29" s="8"/>
      <c r="D29" s="8"/>
      <c r="E29" s="8"/>
      <c r="F29" s="19"/>
    </row>
    <row r="30" spans="1:6" x14ac:dyDescent="0.15">
      <c r="A30" s="8"/>
      <c r="B30" s="8"/>
      <c r="C30" s="8"/>
      <c r="E30" s="8"/>
      <c r="F30" s="8"/>
    </row>
    <row r="31" spans="1:6" x14ac:dyDescent="0.15">
      <c r="A31" s="8"/>
      <c r="B31" s="8"/>
      <c r="C31" s="8"/>
      <c r="D31" s="8"/>
      <c r="E31" s="8"/>
      <c r="F31" s="8"/>
    </row>
    <row r="33" spans="4:4" x14ac:dyDescent="0.15">
      <c r="D33" s="8"/>
    </row>
  </sheetData>
  <mergeCells count="8">
    <mergeCell ref="A27:B29"/>
    <mergeCell ref="A10:B10"/>
    <mergeCell ref="D2:D3"/>
    <mergeCell ref="E2:E3"/>
    <mergeCell ref="F2:F3"/>
    <mergeCell ref="A1:B4"/>
    <mergeCell ref="A19:B23"/>
    <mergeCell ref="A25:B26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85" zoomScaleNormal="85" workbookViewId="0">
      <selection activeCell="I3" sqref="I3:I13"/>
    </sheetView>
  </sheetViews>
  <sheetFormatPr defaultColWidth="9" defaultRowHeight="16.5" customHeight="1" x14ac:dyDescent="0.15"/>
  <cols>
    <col min="1" max="1" width="22.625" style="1" customWidth="1"/>
    <col min="2" max="2" width="28.375" style="1" customWidth="1"/>
    <col min="3" max="4" width="3.625" customWidth="1"/>
    <col min="5" max="8" width="27.875" customWidth="1"/>
  </cols>
  <sheetData>
    <row r="1" spans="1:8" ht="22.5" customHeight="1" x14ac:dyDescent="0.15">
      <c r="A1" s="22"/>
      <c r="B1" s="22"/>
      <c r="E1" s="3" t="s">
        <v>22</v>
      </c>
    </row>
    <row r="2" spans="1:8" ht="16.5" customHeight="1" x14ac:dyDescent="0.15">
      <c r="A2" s="22"/>
      <c r="B2" s="22"/>
      <c r="E2" s="4" t="s">
        <v>23</v>
      </c>
      <c r="F2" s="4" t="s">
        <v>24</v>
      </c>
      <c r="G2" s="4" t="s">
        <v>25</v>
      </c>
      <c r="H2" s="4" t="s">
        <v>26</v>
      </c>
    </row>
    <row r="3" spans="1:8" ht="16.5" customHeight="1" x14ac:dyDescent="0.15">
      <c r="A3" s="22"/>
      <c r="B3" s="22"/>
      <c r="E3" s="4">
        <v>0</v>
      </c>
      <c r="F3" s="4">
        <v>0</v>
      </c>
      <c r="G3" s="4">
        <f>E3-F13/10*0</f>
        <v>0</v>
      </c>
      <c r="H3" s="4">
        <f>G3/F13*100</f>
        <v>0</v>
      </c>
    </row>
    <row r="4" spans="1:8" ht="16.5" customHeight="1" x14ac:dyDescent="0.15">
      <c r="A4" s="22"/>
      <c r="B4" s="22"/>
      <c r="E4" s="4">
        <v>1</v>
      </c>
      <c r="F4" s="4">
        <v>109.56</v>
      </c>
      <c r="G4" s="4">
        <f>F4-F13/10*1</f>
        <v>-0.42799999999998306</v>
      </c>
      <c r="H4" s="4">
        <f>G4/F13*100</f>
        <v>-3.89133360002894E-2</v>
      </c>
    </row>
    <row r="5" spans="1:8" ht="16.5" customHeight="1" x14ac:dyDescent="0.15">
      <c r="A5" s="5" t="s">
        <v>5</v>
      </c>
      <c r="B5" s="6" t="s">
        <v>6</v>
      </c>
      <c r="E5" s="4">
        <v>2</v>
      </c>
      <c r="F5" s="4">
        <v>219.68</v>
      </c>
      <c r="G5" s="4">
        <f>F5-F13/10*2</f>
        <v>-0.29599999999996385</v>
      </c>
      <c r="H5" s="4">
        <f>G5/F13*100</f>
        <v>-2.6912026766553066E-2</v>
      </c>
    </row>
    <row r="6" spans="1:8" ht="16.5" customHeight="1" x14ac:dyDescent="0.15">
      <c r="A6" s="7"/>
      <c r="B6" s="7"/>
      <c r="E6" s="4">
        <v>3</v>
      </c>
      <c r="F6" s="4">
        <v>329.76</v>
      </c>
      <c r="G6" s="4">
        <f>F6-F13/10*3</f>
        <v>-0.20399999999995089</v>
      </c>
      <c r="H6" s="4">
        <f>G6/F13*100</f>
        <v>-1.8547477906676265E-2</v>
      </c>
    </row>
    <row r="7" spans="1:8" ht="16.5" customHeight="1" x14ac:dyDescent="0.15">
      <c r="A7" s="4"/>
      <c r="E7" s="4">
        <v>4</v>
      </c>
      <c r="F7" s="4">
        <v>440.08</v>
      </c>
      <c r="G7" s="4">
        <f>F7-F13/10*4</f>
        <v>0.12800000000004275</v>
      </c>
      <c r="H7" s="4">
        <f>G7/F13*100</f>
        <v>1.163763319635258E-2</v>
      </c>
    </row>
    <row r="8" spans="1:8" ht="16.5" customHeight="1" x14ac:dyDescent="0.15">
      <c r="A8" s="7"/>
      <c r="B8" s="7"/>
      <c r="E8" s="4">
        <v>5</v>
      </c>
      <c r="F8" s="4">
        <v>550.52</v>
      </c>
      <c r="G8" s="4">
        <f>F8-F13/10*5</f>
        <v>0.58000000000004093</v>
      </c>
      <c r="H8" s="4">
        <f>G8/F13*100</f>
        <v>5.2733025420958743E-2</v>
      </c>
    </row>
    <row r="9" spans="1:8" ht="16.5" customHeight="1" x14ac:dyDescent="0.15">
      <c r="A9" s="8"/>
      <c r="B9" s="8"/>
      <c r="E9" s="4">
        <v>6</v>
      </c>
      <c r="F9" s="4">
        <v>661</v>
      </c>
      <c r="G9" s="4">
        <f>F9-F13/10*6</f>
        <v>1.0720000000001164</v>
      </c>
      <c r="H9" s="4">
        <f>G9/F13*100</f>
        <v>9.7465178019430901E-2</v>
      </c>
    </row>
    <row r="10" spans="1:8" ht="16.5" customHeight="1" x14ac:dyDescent="0.15">
      <c r="A10" s="21" t="s">
        <v>7</v>
      </c>
      <c r="B10" s="21"/>
      <c r="E10" s="4">
        <v>7</v>
      </c>
      <c r="F10" s="4">
        <v>771.24</v>
      </c>
      <c r="G10" s="4">
        <f>F10-F13/10*7</f>
        <v>1.3240000000000691</v>
      </c>
      <c r="H10" s="4">
        <f>G10/F13*100</f>
        <v>0.12037676837473808</v>
      </c>
    </row>
    <row r="11" spans="1:8" ht="16.5" customHeight="1" x14ac:dyDescent="0.3">
      <c r="A11" s="9" t="s">
        <v>8</v>
      </c>
      <c r="B11" s="9" t="s">
        <v>28</v>
      </c>
      <c r="E11" s="4">
        <v>8</v>
      </c>
      <c r="F11" s="4">
        <v>881.28000000000009</v>
      </c>
      <c r="G11" s="4">
        <f>F11-F13/10*8</f>
        <v>1.3760000000002037</v>
      </c>
      <c r="H11" s="4">
        <f>G11/F13*100</f>
        <v>0.12510455686076696</v>
      </c>
    </row>
    <row r="12" spans="1:8" ht="16.5" customHeight="1" x14ac:dyDescent="0.15">
      <c r="A12" s="4" t="s">
        <v>9</v>
      </c>
      <c r="B12" s="4" t="s">
        <v>10</v>
      </c>
      <c r="E12" s="4">
        <v>9</v>
      </c>
      <c r="F12" s="4">
        <v>990.76</v>
      </c>
      <c r="G12" s="4">
        <f>F12-F13/10*9</f>
        <v>0.86800000000016553</v>
      </c>
      <c r="H12" s="4">
        <f>G12/F13*100</f>
        <v>7.8917700112754618E-2</v>
      </c>
    </row>
    <row r="13" spans="1:8" ht="16.5" customHeight="1" x14ac:dyDescent="0.15">
      <c r="A13" s="4" t="s">
        <v>11</v>
      </c>
      <c r="B13" s="4" t="s">
        <v>12</v>
      </c>
      <c r="E13" s="4">
        <v>10</v>
      </c>
      <c r="F13" s="4">
        <v>1099.8799999999999</v>
      </c>
      <c r="G13" s="4">
        <v>0</v>
      </c>
      <c r="H13" s="4">
        <f>G13/F13*100</f>
        <v>0</v>
      </c>
    </row>
    <row r="14" spans="1:8" ht="35.1" customHeight="1" x14ac:dyDescent="0.15">
      <c r="A14" s="4" t="s">
        <v>13</v>
      </c>
      <c r="B14" s="10" t="s">
        <v>27</v>
      </c>
      <c r="E14" s="4"/>
      <c r="F14" s="4"/>
      <c r="G14" s="4"/>
      <c r="H14" s="4"/>
    </row>
    <row r="15" spans="1:8" ht="16.5" customHeight="1" x14ac:dyDescent="0.15">
      <c r="A15" s="8"/>
      <c r="B15" s="8"/>
      <c r="E15" s="4"/>
      <c r="F15" s="4"/>
      <c r="G15" s="4"/>
      <c r="H15" s="4"/>
    </row>
    <row r="16" spans="1:8" ht="16.5" customHeight="1" x14ac:dyDescent="0.15">
      <c r="A16" s="11"/>
      <c r="B16" s="8"/>
      <c r="E16" s="4"/>
      <c r="F16" s="4"/>
      <c r="G16" s="4"/>
      <c r="H16" s="4"/>
    </row>
    <row r="17" spans="1:8" ht="16.5" customHeight="1" x14ac:dyDescent="0.15">
      <c r="A17" s="11"/>
      <c r="B17" s="11"/>
      <c r="E17" s="4"/>
      <c r="F17" s="4"/>
      <c r="G17" s="4"/>
      <c r="H17" s="4"/>
    </row>
    <row r="18" spans="1:8" ht="16.5" customHeight="1" x14ac:dyDescent="0.15">
      <c r="A18" s="8"/>
      <c r="B18" s="8"/>
      <c r="E18" s="4"/>
      <c r="F18" s="4"/>
      <c r="G18" s="4"/>
      <c r="H18" s="4"/>
    </row>
    <row r="19" spans="1:8" ht="16.5" customHeight="1" x14ac:dyDescent="0.15">
      <c r="A19" s="28" t="s">
        <v>15</v>
      </c>
      <c r="B19" s="28"/>
      <c r="E19" s="4"/>
      <c r="F19" s="4"/>
      <c r="G19" s="4"/>
      <c r="H19" s="4"/>
    </row>
    <row r="20" spans="1:8" ht="16.5" customHeight="1" x14ac:dyDescent="0.15">
      <c r="A20" s="28"/>
      <c r="B20" s="28"/>
      <c r="E20" s="4"/>
      <c r="F20" s="4"/>
      <c r="G20" s="4"/>
      <c r="H20" s="4"/>
    </row>
    <row r="21" spans="1:8" ht="16.5" customHeight="1" x14ac:dyDescent="0.15">
      <c r="A21" s="28"/>
      <c r="B21" s="28"/>
      <c r="E21" s="4"/>
      <c r="F21" s="4"/>
      <c r="G21" s="4"/>
      <c r="H21" s="4"/>
    </row>
    <row r="22" spans="1:8" ht="16.5" customHeight="1" x14ac:dyDescent="0.15">
      <c r="A22" s="28"/>
      <c r="B22" s="28"/>
      <c r="E22" s="4"/>
      <c r="F22" s="4"/>
      <c r="G22" s="4"/>
      <c r="H22" s="4"/>
    </row>
    <row r="23" spans="1:8" ht="16.5" customHeight="1" x14ac:dyDescent="0.15">
      <c r="A23" s="28"/>
      <c r="B23" s="28"/>
      <c r="E23" s="4"/>
      <c r="F23" s="4"/>
      <c r="G23" s="4"/>
      <c r="H23" s="4"/>
    </row>
    <row r="24" spans="1:8" ht="16.5" customHeight="1" x14ac:dyDescent="0.15">
      <c r="A24" s="12"/>
      <c r="B24" s="12"/>
      <c r="E24" s="4"/>
      <c r="F24" s="4"/>
      <c r="G24" s="4"/>
      <c r="H24" s="4"/>
    </row>
    <row r="25" spans="1:8" ht="16.5" customHeight="1" x14ac:dyDescent="0.15">
      <c r="A25" s="28" t="s">
        <v>16</v>
      </c>
      <c r="B25" s="28"/>
      <c r="E25" s="4"/>
      <c r="F25" s="4"/>
      <c r="G25" s="4"/>
      <c r="H25" s="4"/>
    </row>
    <row r="26" spans="1:8" ht="16.5" customHeight="1" x14ac:dyDescent="0.15">
      <c r="A26" s="28"/>
      <c r="B26" s="28"/>
      <c r="E26" s="4"/>
      <c r="F26" s="4"/>
      <c r="G26" s="4"/>
      <c r="H26" s="4"/>
    </row>
    <row r="27" spans="1:8" ht="16.5" customHeight="1" x14ac:dyDescent="0.15">
      <c r="A27" s="29" t="s">
        <v>17</v>
      </c>
      <c r="B27" s="29"/>
      <c r="E27" s="4"/>
      <c r="F27" s="4"/>
      <c r="G27" s="4"/>
      <c r="H27" s="4"/>
    </row>
    <row r="28" spans="1:8" ht="16.5" customHeight="1" x14ac:dyDescent="0.15">
      <c r="A28" s="29"/>
      <c r="B28" s="29"/>
      <c r="E28" s="4"/>
      <c r="F28" s="4"/>
      <c r="G28" s="4"/>
      <c r="H28" s="4"/>
    </row>
    <row r="29" spans="1:8" ht="16.5" customHeight="1" x14ac:dyDescent="0.15">
      <c r="A29" s="29"/>
      <c r="B29" s="29"/>
      <c r="E29" s="4"/>
      <c r="F29" s="4"/>
      <c r="G29" s="4"/>
      <c r="H29" s="4"/>
    </row>
    <row r="30" spans="1:8" ht="16.5" customHeight="1" x14ac:dyDescent="0.15">
      <c r="A30" s="8"/>
      <c r="B30" s="8"/>
      <c r="E30" s="4"/>
      <c r="F30" s="4"/>
      <c r="G30" s="4"/>
      <c r="H30" s="4"/>
    </row>
    <row r="31" spans="1:8" ht="16.5" customHeight="1" x14ac:dyDescent="0.15">
      <c r="A31" s="8"/>
      <c r="B31" s="8"/>
      <c r="E31" s="4"/>
      <c r="F31" s="4"/>
      <c r="G31" s="4"/>
      <c r="H31" s="4"/>
    </row>
    <row r="32" spans="1:8" ht="16.5" customHeight="1" x14ac:dyDescent="0.15">
      <c r="E32" s="4"/>
      <c r="F32" s="4"/>
      <c r="G32" s="4"/>
      <c r="H32" s="4"/>
    </row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角位移与电压Angle vs Volt</vt:lpstr>
      <vt:lpstr>谐频与负载Resonant 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2020-11-25T03:33:30Z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