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50" tabRatio="733"/>
  </bookViews>
  <sheets>
    <sheet name="角位移与电压Angle vs Volt" sheetId="1" r:id="rId1"/>
    <sheet name="谐频与负载Freq  vs Load" sheetId="2" r:id="rId2"/>
    <sheet name="线性度Linearity" sheetId="3" r:id="rId3"/>
  </sheets>
  <definedNames>
    <definedName name="_xlnm._FilterDatabase" localSheetId="0" hidden="1">'角位移与电压Angle vs Volt'!#REF!</definedName>
  </definedNames>
  <calcPr calcId="144525" concurrentCalc="0"/>
</workbook>
</file>

<file path=xl/sharedStrings.xml><?xml version="1.0" encoding="utf-8"?>
<sst xmlns="http://schemas.openxmlformats.org/spreadsheetml/2006/main" count="32">
  <si>
    <t>角位移与电压曲线/Angular Travel vs Voltage Curve</t>
  </si>
  <si>
    <t>电压Voltage (V)</t>
  </si>
  <si>
    <t xml:space="preserve">开环Open-loop </t>
  </si>
  <si>
    <t>闭环Closed-loop</t>
  </si>
  <si>
    <t>闭环/Closed-loop</t>
  </si>
  <si>
    <t>θx/θy角度Angle (s)</t>
  </si>
  <si>
    <t>Z位移Displacement (µm)</t>
  </si>
  <si>
    <t>www.coremorrow.com</t>
  </si>
  <si>
    <t>微信服务号/Wechat</t>
  </si>
  <si>
    <t>测试环境/Test Condition</t>
  </si>
  <si>
    <t>型号/Model</t>
  </si>
  <si>
    <t>P32.ZT4S</t>
  </si>
  <si>
    <t>测试温度/Temperature</t>
  </si>
  <si>
    <t>20℃，31%RH</t>
  </si>
  <si>
    <t>负载/Load</t>
  </si>
  <si>
    <t>空载 unloaded</t>
  </si>
  <si>
    <t>电压范围/Voltage</t>
  </si>
  <si>
    <t>0~120V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</si>
  <si>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</si>
  <si>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</si>
  <si>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</si>
  <si>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</si>
  <si>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</si>
  <si>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谐振频率Resonant frequency (Hz)</t>
  </si>
  <si>
    <t>线性度/Linearity</t>
  </si>
  <si>
    <t>控制输入Control input（V）</t>
  </si>
  <si>
    <t>输出角度Angle（s）</t>
  </si>
  <si>
    <t>偏差角度Deviation（s）</t>
  </si>
  <si>
    <t>线性度Linearity（%F.S.）</t>
  </si>
  <si>
    <t xml:space="preserve">0~120V，对应控制输入/control input： 0~10V
</t>
  </si>
  <si>
    <t>输出位移Travel（μm）</t>
  </si>
  <si>
    <t>偏差位移Deviation（μm）</t>
  </si>
</sst>
</file>

<file path=xl/styles.xml><?xml version="1.0" encoding="utf-8"?>
<styleSheet xmlns="http://schemas.openxmlformats.org/spreadsheetml/2006/main">
  <numFmts count="5">
    <numFmt numFmtId="176" formatCode="0.00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b/>
      <sz val="10"/>
      <color theme="1"/>
      <name val="微软雅黑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21" borderId="5" applyNumberFormat="0" applyAlignment="0" applyProtection="0">
      <alignment vertical="center"/>
    </xf>
    <xf numFmtId="0" fontId="22" fillId="21" borderId="3" applyNumberFormat="0" applyAlignment="0" applyProtection="0">
      <alignment vertical="center"/>
    </xf>
    <xf numFmtId="0" fontId="24" fillId="22" borderId="6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位移与电压曲线/Angular Travel vs Voltage Curve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'角位移与电压Angle vs Volt'!$E$2:$E$3</c:f>
              <c:strCache>
                <c:ptCount val="1"/>
                <c:pt idx="0">
                  <c:v>开环Open-loop  θx/θy角度Angle (s)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'角位移与电压Angle vs Volt'!$D$4:$D$24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'角位移与电压Angle vs Volt'!$E$4:$E$24</c:f>
              <c:numCache>
                <c:formatCode>General</c:formatCode>
                <c:ptCount val="21"/>
                <c:pt idx="0">
                  <c:v>0</c:v>
                </c:pt>
                <c:pt idx="1">
                  <c:v>87.96</c:v>
                </c:pt>
                <c:pt idx="2">
                  <c:v>190.26</c:v>
                </c:pt>
                <c:pt idx="3">
                  <c:v>304.22</c:v>
                </c:pt>
                <c:pt idx="4">
                  <c:v>426.69</c:v>
                </c:pt>
                <c:pt idx="5">
                  <c:v>555.4</c:v>
                </c:pt>
                <c:pt idx="6">
                  <c:v>687.63</c:v>
                </c:pt>
                <c:pt idx="7">
                  <c:v>822.4</c:v>
                </c:pt>
                <c:pt idx="8">
                  <c:v>959.39</c:v>
                </c:pt>
                <c:pt idx="9">
                  <c:v>1097.15</c:v>
                </c:pt>
                <c:pt idx="10">
                  <c:v>1237.88</c:v>
                </c:pt>
                <c:pt idx="11">
                  <c:v>1150.95</c:v>
                </c:pt>
                <c:pt idx="12">
                  <c:v>1049.71</c:v>
                </c:pt>
                <c:pt idx="13">
                  <c:v>937.17</c:v>
                </c:pt>
                <c:pt idx="14">
                  <c:v>816.32</c:v>
                </c:pt>
                <c:pt idx="15">
                  <c:v>688.93</c:v>
                </c:pt>
                <c:pt idx="16">
                  <c:v>557.74</c:v>
                </c:pt>
                <c:pt idx="17">
                  <c:v>423.08</c:v>
                </c:pt>
                <c:pt idx="18">
                  <c:v>287.2</c:v>
                </c:pt>
                <c:pt idx="19">
                  <c:v>149.47</c:v>
                </c:pt>
                <c:pt idx="20">
                  <c:v>9.5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'角位移与电压Angle vs Volt'!$F$2:$F$3</c:f>
              <c:strCache>
                <c:ptCount val="1"/>
                <c:pt idx="0">
                  <c:v>闭环Closed-loop θx/θy角度Angle (s)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'角位移与电压Angle vs Volt'!$D$4:$D$24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'角位移与电压Angle vs Volt'!$F$4:$F$24</c:f>
              <c:numCache>
                <c:formatCode>General</c:formatCode>
                <c:ptCount val="21"/>
                <c:pt idx="0">
                  <c:v>0</c:v>
                </c:pt>
                <c:pt idx="1">
                  <c:v>125.14</c:v>
                </c:pt>
                <c:pt idx="2">
                  <c:v>249.45</c:v>
                </c:pt>
                <c:pt idx="3">
                  <c:v>373.76</c:v>
                </c:pt>
                <c:pt idx="4">
                  <c:v>498.83</c:v>
                </c:pt>
                <c:pt idx="5">
                  <c:v>623.57</c:v>
                </c:pt>
                <c:pt idx="6">
                  <c:v>748.25</c:v>
                </c:pt>
                <c:pt idx="7">
                  <c:v>873.03</c:v>
                </c:pt>
                <c:pt idx="8">
                  <c:v>997.79</c:v>
                </c:pt>
                <c:pt idx="9">
                  <c:v>1122.67</c:v>
                </c:pt>
                <c:pt idx="10">
                  <c:v>1248.02</c:v>
                </c:pt>
                <c:pt idx="11">
                  <c:v>1122.96</c:v>
                </c:pt>
                <c:pt idx="12">
                  <c:v>998.67</c:v>
                </c:pt>
                <c:pt idx="13">
                  <c:v>874.7</c:v>
                </c:pt>
                <c:pt idx="14">
                  <c:v>750.65</c:v>
                </c:pt>
                <c:pt idx="15">
                  <c:v>626.41</c:v>
                </c:pt>
                <c:pt idx="16">
                  <c:v>501.94</c:v>
                </c:pt>
                <c:pt idx="17">
                  <c:v>377.05</c:v>
                </c:pt>
                <c:pt idx="18">
                  <c:v>251.83</c:v>
                </c:pt>
                <c:pt idx="19">
                  <c:v>126.24</c:v>
                </c:pt>
                <c:pt idx="20">
                  <c:v>0.3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042117"/>
        <c:axId val="252213152"/>
      </c:scatterChart>
      <c:scatterChart>
        <c:scatterStyle val="smooth"/>
        <c:varyColors val="0"/>
        <c:ser>
          <c:idx val="2"/>
          <c:order val="2"/>
          <c:tx>
            <c:strRef>
              <c:f>'角位移与电压Angle vs Volt'!$G$2:$G$3</c:f>
              <c:strCache>
                <c:ptCount val="1"/>
                <c:pt idx="0">
                  <c:v>电压Voltage (V)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'角位移与电压Angle vs Volt'!$D$4:$D$24</c:f>
            </c:numRef>
          </c:xVal>
          <c:yVal>
            <c:numRef>
              <c:f>'角位移与电压Angle vs Volt'!$G$4:$G$24</c:f>
            </c:numRef>
          </c:yVal>
          <c:smooth val="1"/>
        </c:ser>
        <c:ser>
          <c:idx val="3"/>
          <c:order val="3"/>
          <c:tx>
            <c:strRef>
              <c:f>'角位移与电压Angle vs Volt'!$H$2:$H$3</c:f>
              <c:strCache>
                <c:ptCount val="1"/>
                <c:pt idx="0">
                  <c:v>开环Open-loop  Z位移Displacement (µm)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'角位移与电压Angle vs Volt'!$D$4:$D$24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'角位移与电压Angle vs Volt'!$H$4:$H$24</c:f>
              <c:numCache>
                <c:formatCode>General</c:formatCode>
                <c:ptCount val="21"/>
                <c:pt idx="0">
                  <c:v>0</c:v>
                </c:pt>
                <c:pt idx="1">
                  <c:v>2.5094</c:v>
                </c:pt>
                <c:pt idx="2">
                  <c:v>5.3236</c:v>
                </c:pt>
                <c:pt idx="3">
                  <c:v>8.3832</c:v>
                </c:pt>
                <c:pt idx="4">
                  <c:v>11.6208</c:v>
                </c:pt>
                <c:pt idx="5">
                  <c:v>14.9366</c:v>
                </c:pt>
                <c:pt idx="6">
                  <c:v>18.2772</c:v>
                </c:pt>
                <c:pt idx="7">
                  <c:v>21.5786</c:v>
                </c:pt>
                <c:pt idx="8">
                  <c:v>24.817</c:v>
                </c:pt>
                <c:pt idx="9">
                  <c:v>27.9594</c:v>
                </c:pt>
                <c:pt idx="10">
                  <c:v>30.9742</c:v>
                </c:pt>
                <c:pt idx="11">
                  <c:v>28.8114</c:v>
                </c:pt>
                <c:pt idx="12">
                  <c:v>26.3794</c:v>
                </c:pt>
                <c:pt idx="13">
                  <c:v>23.7366</c:v>
                </c:pt>
                <c:pt idx="14">
                  <c:v>20.9198</c:v>
                </c:pt>
                <c:pt idx="15">
                  <c:v>17.921</c:v>
                </c:pt>
                <c:pt idx="16">
                  <c:v>14.7558</c:v>
                </c:pt>
                <c:pt idx="17">
                  <c:v>11.4198</c:v>
                </c:pt>
                <c:pt idx="18">
                  <c:v>7.9224</c:v>
                </c:pt>
                <c:pt idx="19">
                  <c:v>4.2448</c:v>
                </c:pt>
                <c:pt idx="20">
                  <c:v>0.4162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'角位移与电压Angle vs Volt'!$I$2:$I$3</c:f>
              <c:strCache>
                <c:ptCount val="1"/>
                <c:pt idx="0">
                  <c:v>闭环/Closed-loop Z位移Displacement (µm)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'角位移与电压Angle vs Volt'!$D$4:$D$24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'角位移与电压Angle vs Volt'!$I$4:$I$24</c:f>
              <c:numCache>
                <c:formatCode>General</c:formatCode>
                <c:ptCount val="21"/>
                <c:pt idx="0">
                  <c:v>0</c:v>
                </c:pt>
                <c:pt idx="1">
                  <c:v>2.9682</c:v>
                </c:pt>
                <c:pt idx="2">
                  <c:v>5.9452</c:v>
                </c:pt>
                <c:pt idx="3">
                  <c:v>8.928</c:v>
                </c:pt>
                <c:pt idx="4">
                  <c:v>11.894</c:v>
                </c:pt>
                <c:pt idx="5">
                  <c:v>14.8764</c:v>
                </c:pt>
                <c:pt idx="6">
                  <c:v>17.8428</c:v>
                </c:pt>
                <c:pt idx="7">
                  <c:v>20.8322</c:v>
                </c:pt>
                <c:pt idx="8">
                  <c:v>23.8116</c:v>
                </c:pt>
                <c:pt idx="9">
                  <c:v>26.781</c:v>
                </c:pt>
                <c:pt idx="10">
                  <c:v>29.767</c:v>
                </c:pt>
                <c:pt idx="11">
                  <c:v>26.8174</c:v>
                </c:pt>
                <c:pt idx="12">
                  <c:v>23.8666</c:v>
                </c:pt>
                <c:pt idx="13">
                  <c:v>20.916</c:v>
                </c:pt>
                <c:pt idx="14">
                  <c:v>17.9544</c:v>
                </c:pt>
                <c:pt idx="15">
                  <c:v>14.9942</c:v>
                </c:pt>
                <c:pt idx="16">
                  <c:v>12.0202</c:v>
                </c:pt>
                <c:pt idx="17">
                  <c:v>9.028</c:v>
                </c:pt>
                <c:pt idx="18">
                  <c:v>6.0276</c:v>
                </c:pt>
                <c:pt idx="19">
                  <c:v>3.0192</c:v>
                </c:pt>
                <c:pt idx="20">
                  <c:v>0.0156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039927"/>
        <c:axId val="585899729"/>
      </c:scatterChart>
      <c:valAx>
        <c:axId val="40904211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52213152"/>
        <c:crosses val="autoZero"/>
        <c:crossBetween val="midCat"/>
      </c:valAx>
      <c:valAx>
        <c:axId val="25221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θx/θy角度</a:t>
                </a:r>
                <a:r>
                  <a:rPr lang="en-US" altLang="zh-CN"/>
                  <a:t>Angle(s)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09042117"/>
        <c:crosses val="autoZero"/>
        <c:crossBetween val="midCat"/>
      </c:valAx>
      <c:valAx>
        <c:axId val="621039927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85899729"/>
        <c:crosses val="max"/>
        <c:crossBetween val="midCat"/>
      </c:valAx>
      <c:valAx>
        <c:axId val="585899729"/>
        <c:scaling>
          <c:orientation val="minMax"/>
          <c:max val="40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Z</a:t>
                </a:r>
                <a:r>
                  <a:rPr altLang="en-US"/>
                  <a:t>向</a:t>
                </a:r>
                <a:r>
                  <a:rPr altLang="en-US"/>
                  <a:t>直线位移</a:t>
                </a:r>
                <a:r>
                  <a:rPr lang="en-US" altLang="zh-CN"/>
                  <a:t>Stroke(</a:t>
                </a:r>
                <a:r>
                  <a:rPr altLang="en-US"/>
                  <a:t>μ</a:t>
                </a:r>
                <a:r>
                  <a:rPr lang="en-US" altLang="zh-CN"/>
                  <a:t>m</a:t>
                </a:r>
                <a:r>
                  <a:rPr lang="en-US" altLang="zh-CN"/>
                  <a:t>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21039927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谐振频率曲线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Resonant frequency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</c:numCache>
            </c:numRef>
          </c:xVal>
          <c:yVal>
            <c:numRef>
              <c:f>'谐频与负载Freq  vs Load'!$E$3:$E$9</c:f>
              <c:numCache>
                <c:formatCode>General</c:formatCode>
                <c:ptCount val="7"/>
                <c:pt idx="1">
                  <c:v>1803</c:v>
                </c:pt>
                <c:pt idx="2">
                  <c:v>1627</c:v>
                </c:pt>
                <c:pt idx="3">
                  <c:v>1495</c:v>
                </c:pt>
                <c:pt idx="4">
                  <c:v>1392</c:v>
                </c:pt>
                <c:pt idx="5">
                  <c:v>1306</c:v>
                </c:pt>
                <c:pt idx="6">
                  <c:v>1236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负载</a:t>
                </a:r>
                <a:r>
                  <a:rPr lang="en-US" altLang="zh-CN"/>
                  <a:t>load</a:t>
                </a:r>
                <a:r>
                  <a:rPr altLang="en-US"/>
                  <a:t>（</a:t>
                </a:r>
                <a:r>
                  <a:rPr lang="en-US" altLang="zh-CN"/>
                  <a:t>g</a:t>
                </a:r>
                <a:r>
                  <a:rPr altLang="en-US"/>
                  <a:t>）</a:t>
                </a:r>
                <a:endParaRPr altLang="en-US"/>
              </a:p>
            </c:rich>
          </c:tx>
          <c:layout>
            <c:manualLayout>
              <c:xMode val="edge"/>
              <c:yMode val="edge"/>
              <c:x val="0.481446613977995"/>
              <c:y val="0.91266166373942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谐振频率 </a:t>
                </a:r>
                <a:r>
                  <a:rPr lang="en-US" altLang="zh-CN"/>
                  <a:t>Resonant frequency</a:t>
                </a:r>
                <a:r>
                  <a:t>（</a:t>
                </a:r>
                <a:r>
                  <a:rPr lang="en-US" altLang="zh-CN"/>
                  <a:t>Hz</a:t>
                </a:r>
                <a:r>
                  <a:t>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线性度（θXθ</a:t>
            </a:r>
            <a:r>
              <a:rPr lang="en-US" altLang="zh-CN" sz="1200"/>
              <a:t>Y</a:t>
            </a:r>
            <a:r>
              <a:rPr sz="1200"/>
              <a:t>）</a:t>
            </a:r>
            <a:endParaRPr sz="1200"/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Linearity（θXθY）</a:t>
            </a:r>
            <a:endParaRPr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0.0270828993125117</c:v>
                </c:pt>
                <c:pt idx="2">
                  <c:v>-0.0123395458406112</c:v>
                </c:pt>
                <c:pt idx="3">
                  <c:v>-0.0517619909937307</c:v>
                </c:pt>
                <c:pt idx="4">
                  <c:v>-0.0302879761542272</c:v>
                </c:pt>
                <c:pt idx="5">
                  <c:v>-0.0352558452588853</c:v>
                </c:pt>
                <c:pt idx="6">
                  <c:v>-0.0450313296261196</c:v>
                </c:pt>
                <c:pt idx="7">
                  <c:v>-0.046794121889068</c:v>
                </c:pt>
                <c:pt idx="8">
                  <c:v>-0.0501594525728735</c:v>
                </c:pt>
                <c:pt idx="9">
                  <c:v>-0.0439095527315087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400"/>
              <a:t>线性度</a:t>
            </a:r>
            <a:r>
              <a:rPr lang="en-US" altLang="zh-CN" sz="1400"/>
              <a:t>(Z)</a:t>
            </a:r>
            <a:r>
              <a:rPr sz="1400"/>
              <a:t>Linearity（</a:t>
            </a:r>
            <a:r>
              <a:rPr lang="en-US" altLang="zh-CN" sz="1400"/>
              <a:t>Z</a:t>
            </a:r>
            <a:r>
              <a:rPr sz="1400"/>
              <a:t>）</a:t>
            </a:r>
            <a:endParaRPr sz="1400"/>
          </a:p>
        </c:rich>
      </c:tx>
      <c:layout>
        <c:manualLayout>
          <c:xMode val="edge"/>
          <c:yMode val="edge"/>
          <c:x val="0.47490253411306"/>
          <c:y val="0.018830305715551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spPr>
            <a:ln w="22225" cap="flat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线性度Linearity!$E$32:$E$42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线性度Linearity!$H$32:$H$42</c:f>
              <c:numCache>
                <c:formatCode>0.000000_ </c:formatCode>
                <c:ptCount val="11"/>
                <c:pt idx="0">
                  <c:v>0</c:v>
                </c:pt>
                <c:pt idx="1">
                  <c:v>-0.0285551113649349</c:v>
                </c:pt>
                <c:pt idx="2">
                  <c:v>-0.0275472839049969</c:v>
                </c:pt>
                <c:pt idx="3">
                  <c:v>-0.0070547922195675</c:v>
                </c:pt>
                <c:pt idx="4">
                  <c:v>-0.0430006382907259</c:v>
                </c:pt>
                <c:pt idx="5">
                  <c:v>-0.0238519165518904</c:v>
                </c:pt>
                <c:pt idx="6">
                  <c:v>-0.0584539926764488</c:v>
                </c:pt>
                <c:pt idx="7">
                  <c:v>-0.0157892968723745</c:v>
                </c:pt>
                <c:pt idx="8">
                  <c:v>-0.00671884973293393</c:v>
                </c:pt>
                <c:pt idx="9">
                  <c:v>-0.0312426512581153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90948"/>
        <c:axId val="76616809"/>
      </c:scatterChart>
      <c:valAx>
        <c:axId val="41690948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6616809"/>
        <c:crosses val="autoZero"/>
        <c:crossBetween val="midCat"/>
      </c:valAx>
      <c:valAx>
        <c:axId val="76616809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（%F.S.）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1690948"/>
        <c:crosses val="autoZero"/>
        <c:crossBetween val="midCat"/>
        <c:majorUnit val="0.2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4" Type="http://schemas.openxmlformats.org/officeDocument/2006/relationships/image" Target="../media/image2.jpeg"/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  <xdr:twoCellAnchor>
    <xdr:from>
      <xdr:col>3</xdr:col>
      <xdr:colOff>655955</xdr:colOff>
      <xdr:row>3</xdr:row>
      <xdr:rowOff>29210</xdr:rowOff>
    </xdr:from>
    <xdr:to>
      <xdr:col>9</xdr:col>
      <xdr:colOff>186690</xdr:colOff>
      <xdr:row>28</xdr:row>
      <xdr:rowOff>125095</xdr:rowOff>
    </xdr:to>
    <xdr:graphicFrame>
      <xdr:nvGraphicFramePr>
        <xdr:cNvPr id="5" name="图表 4"/>
        <xdr:cNvGraphicFramePr/>
      </xdr:nvGraphicFramePr>
      <xdr:xfrm>
        <a:off x="4819015" y="734060"/>
        <a:ext cx="7465060" cy="53346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45085</xdr:colOff>
      <xdr:row>5</xdr:row>
      <xdr:rowOff>69215</xdr:rowOff>
    </xdr:from>
    <xdr:to>
      <xdr:col>6</xdr:col>
      <xdr:colOff>878205</xdr:colOff>
      <xdr:row>25</xdr:row>
      <xdr:rowOff>12065</xdr:rowOff>
    </xdr:to>
    <xdr:graphicFrame>
      <xdr:nvGraphicFramePr>
        <xdr:cNvPr id="3" name="图表 2"/>
        <xdr:cNvGraphicFramePr/>
      </xdr:nvGraphicFramePr>
      <xdr:xfrm>
        <a:off x="3931920" y="1193165"/>
        <a:ext cx="8190865" cy="4133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305435</xdr:colOff>
      <xdr:row>4</xdr:row>
      <xdr:rowOff>137795</xdr:rowOff>
    </xdr:from>
    <xdr:to>
      <xdr:col>8</xdr:col>
      <xdr:colOff>492125</xdr:colOff>
      <xdr:row>26</xdr:row>
      <xdr:rowOff>121920</xdr:rowOff>
    </xdr:to>
    <xdr:graphicFrame>
      <xdr:nvGraphicFramePr>
        <xdr:cNvPr id="5" name="图表 2"/>
        <xdr:cNvGraphicFramePr/>
      </xdr:nvGraphicFramePr>
      <xdr:xfrm>
        <a:off x="4192270" y="1052195"/>
        <a:ext cx="7696835" cy="49307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193675</xdr:colOff>
      <xdr:row>31</xdr:row>
      <xdr:rowOff>167640</xdr:rowOff>
    </xdr:from>
    <xdr:to>
      <xdr:col>8</xdr:col>
      <xdr:colOff>535940</xdr:colOff>
      <xdr:row>49</xdr:row>
      <xdr:rowOff>74930</xdr:rowOff>
    </xdr:to>
    <xdr:graphicFrame>
      <xdr:nvGraphicFramePr>
        <xdr:cNvPr id="6" name="图表 5"/>
        <xdr:cNvGraphicFramePr/>
      </xdr:nvGraphicFramePr>
      <xdr:xfrm>
        <a:off x="4080510" y="7076440"/>
        <a:ext cx="7852410" cy="36791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7" name="图片 6" descr="fo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0"/>
  <sheetViews>
    <sheetView tabSelected="1" zoomScale="85" zoomScaleNormal="85" topLeftCell="B1" workbookViewId="0">
      <selection activeCell="I31" sqref="I31"/>
    </sheetView>
  </sheetViews>
  <sheetFormatPr defaultColWidth="9" defaultRowHeight="16.5"/>
  <cols>
    <col min="1" max="1" width="22.625" style="1" customWidth="1"/>
    <col min="2" max="2" width="28.3833333333333" style="1" customWidth="1"/>
    <col min="3" max="3" width="3.625" style="1" customWidth="1"/>
    <col min="4" max="4" width="15.875" style="1" customWidth="1"/>
    <col min="5" max="6" width="19.375" style="1" customWidth="1"/>
    <col min="7" max="7" width="15.875" style="1" hidden="1" customWidth="1"/>
    <col min="8" max="9" width="24.75" style="1" customWidth="1"/>
    <col min="10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9">
      <c r="A2" s="2"/>
      <c r="B2" s="2"/>
      <c r="C2" s="10"/>
      <c r="D2" s="2" t="s">
        <v>1</v>
      </c>
      <c r="E2" s="29" t="s">
        <v>2</v>
      </c>
      <c r="F2" s="29" t="s">
        <v>3</v>
      </c>
      <c r="G2" s="2" t="s">
        <v>1</v>
      </c>
      <c r="H2" s="29" t="s">
        <v>2</v>
      </c>
      <c r="I2" s="29" t="s">
        <v>4</v>
      </c>
    </row>
    <row r="3" spans="1:9">
      <c r="A3" s="2"/>
      <c r="B3" s="2"/>
      <c r="C3" s="10"/>
      <c r="D3" s="10"/>
      <c r="E3" s="2" t="s">
        <v>5</v>
      </c>
      <c r="F3" s="2" t="s">
        <v>5</v>
      </c>
      <c r="G3" s="10"/>
      <c r="H3" s="2" t="s">
        <v>6</v>
      </c>
      <c r="I3" s="2" t="s">
        <v>6</v>
      </c>
    </row>
    <row r="4" spans="1:9">
      <c r="A4" s="2"/>
      <c r="B4" s="2"/>
      <c r="C4" s="10"/>
      <c r="D4" s="10">
        <v>0</v>
      </c>
      <c r="E4" s="22">
        <v>0</v>
      </c>
      <c r="F4" s="21">
        <v>0</v>
      </c>
      <c r="G4" s="10">
        <v>0</v>
      </c>
      <c r="H4" s="22">
        <v>0</v>
      </c>
      <c r="I4" s="21">
        <v>0</v>
      </c>
    </row>
    <row r="5" spans="1:9">
      <c r="A5" s="7" t="s">
        <v>7</v>
      </c>
      <c r="B5" s="8" t="s">
        <v>8</v>
      </c>
      <c r="C5" s="10"/>
      <c r="D5" s="10">
        <v>12</v>
      </c>
      <c r="E5" s="22">
        <v>87.96</v>
      </c>
      <c r="F5" s="21">
        <v>125.14</v>
      </c>
      <c r="G5" s="10">
        <v>12</v>
      </c>
      <c r="H5" s="22">
        <v>2.5094</v>
      </c>
      <c r="I5" s="21">
        <v>2.9682</v>
      </c>
    </row>
    <row r="6" spans="1:9">
      <c r="A6" s="9"/>
      <c r="B6" s="9"/>
      <c r="C6" s="10"/>
      <c r="D6" s="10">
        <v>24</v>
      </c>
      <c r="E6" s="22">
        <v>190.26</v>
      </c>
      <c r="F6" s="21">
        <v>249.45</v>
      </c>
      <c r="G6" s="10">
        <v>24</v>
      </c>
      <c r="H6" s="22">
        <v>5.3236</v>
      </c>
      <c r="I6" s="21">
        <v>5.9452</v>
      </c>
    </row>
    <row r="7" spans="1:9">
      <c r="A7" s="4"/>
      <c r="C7" s="10"/>
      <c r="D7" s="10">
        <v>36</v>
      </c>
      <c r="E7" s="22">
        <v>304.22</v>
      </c>
      <c r="F7" s="21">
        <v>373.76</v>
      </c>
      <c r="G7" s="10">
        <v>36</v>
      </c>
      <c r="H7" s="22">
        <v>8.3832</v>
      </c>
      <c r="I7" s="21">
        <v>8.928</v>
      </c>
    </row>
    <row r="8" spans="1:9">
      <c r="A8" s="9"/>
      <c r="B8" s="9"/>
      <c r="C8" s="10"/>
      <c r="D8" s="10">
        <v>48</v>
      </c>
      <c r="E8" s="22">
        <v>426.69</v>
      </c>
      <c r="F8" s="21">
        <v>498.83</v>
      </c>
      <c r="G8" s="10">
        <v>48</v>
      </c>
      <c r="H8" s="22">
        <v>11.6208</v>
      </c>
      <c r="I8" s="21">
        <v>11.894</v>
      </c>
    </row>
    <row r="9" spans="1:9">
      <c r="A9" s="10"/>
      <c r="B9" s="10"/>
      <c r="C9" s="10"/>
      <c r="D9" s="10">
        <v>60</v>
      </c>
      <c r="E9" s="22">
        <v>555.4</v>
      </c>
      <c r="F9" s="21">
        <v>623.57</v>
      </c>
      <c r="G9" s="10">
        <v>60</v>
      </c>
      <c r="H9" s="22">
        <v>14.9366</v>
      </c>
      <c r="I9" s="21">
        <v>14.8764</v>
      </c>
    </row>
    <row r="10" spans="1:9">
      <c r="A10" s="11" t="s">
        <v>9</v>
      </c>
      <c r="B10" s="11"/>
      <c r="C10" s="10"/>
      <c r="D10" s="10">
        <v>72</v>
      </c>
      <c r="E10" s="22">
        <v>687.63</v>
      </c>
      <c r="F10" s="21">
        <v>748.25</v>
      </c>
      <c r="G10" s="10">
        <v>72</v>
      </c>
      <c r="H10" s="22">
        <v>18.2772</v>
      </c>
      <c r="I10" s="21">
        <v>17.8428</v>
      </c>
    </row>
    <row r="11" spans="1:9">
      <c r="A11" s="12" t="s">
        <v>10</v>
      </c>
      <c r="B11" s="12" t="s">
        <v>11</v>
      </c>
      <c r="C11" s="10"/>
      <c r="D11" s="10">
        <v>84</v>
      </c>
      <c r="E11" s="22">
        <v>822.4</v>
      </c>
      <c r="F11" s="21">
        <v>873.03</v>
      </c>
      <c r="G11" s="10">
        <v>84</v>
      </c>
      <c r="H11" s="22">
        <v>21.5786</v>
      </c>
      <c r="I11" s="21">
        <v>20.8322</v>
      </c>
    </row>
    <row r="12" spans="1:9">
      <c r="A12" s="4" t="s">
        <v>12</v>
      </c>
      <c r="B12" s="4" t="s">
        <v>13</v>
      </c>
      <c r="C12" s="10"/>
      <c r="D12" s="10">
        <v>96</v>
      </c>
      <c r="E12" s="22">
        <v>959.39</v>
      </c>
      <c r="F12" s="21">
        <v>997.79</v>
      </c>
      <c r="G12" s="10">
        <v>96</v>
      </c>
      <c r="H12" s="22">
        <v>24.817</v>
      </c>
      <c r="I12" s="21">
        <v>23.8116</v>
      </c>
    </row>
    <row r="13" spans="1:9">
      <c r="A13" s="4" t="s">
        <v>14</v>
      </c>
      <c r="B13" s="4" t="s">
        <v>15</v>
      </c>
      <c r="C13" s="10"/>
      <c r="D13" s="10">
        <v>108</v>
      </c>
      <c r="E13" s="22">
        <v>1097.15</v>
      </c>
      <c r="F13" s="21">
        <v>1122.67</v>
      </c>
      <c r="G13" s="10">
        <v>108</v>
      </c>
      <c r="H13" s="22">
        <v>27.9594</v>
      </c>
      <c r="I13" s="21">
        <v>26.781</v>
      </c>
    </row>
    <row r="14" spans="1:9">
      <c r="A14" s="4" t="s">
        <v>16</v>
      </c>
      <c r="B14" s="4" t="s">
        <v>17</v>
      </c>
      <c r="C14" s="10"/>
      <c r="D14" s="10">
        <v>120</v>
      </c>
      <c r="E14" s="22">
        <v>1237.88</v>
      </c>
      <c r="F14" s="21">
        <v>1248.02</v>
      </c>
      <c r="G14" s="10">
        <v>120</v>
      </c>
      <c r="H14" s="22">
        <v>30.9742</v>
      </c>
      <c r="I14" s="21">
        <v>29.767</v>
      </c>
    </row>
    <row r="15" spans="1:9">
      <c r="A15" s="15"/>
      <c r="B15" s="10"/>
      <c r="C15" s="10"/>
      <c r="D15" s="10">
        <v>108</v>
      </c>
      <c r="E15" s="22">
        <v>1150.95</v>
      </c>
      <c r="F15" s="21">
        <v>1122.96</v>
      </c>
      <c r="G15" s="10">
        <v>108</v>
      </c>
      <c r="H15" s="22">
        <v>28.8114</v>
      </c>
      <c r="I15" s="21">
        <v>26.8174</v>
      </c>
    </row>
    <row r="16" spans="1:9">
      <c r="A16" s="15"/>
      <c r="B16" s="15"/>
      <c r="C16" s="10"/>
      <c r="D16" s="10">
        <v>96</v>
      </c>
      <c r="E16" s="22">
        <v>1049.71</v>
      </c>
      <c r="F16" s="21">
        <v>998.67</v>
      </c>
      <c r="G16" s="10">
        <v>96</v>
      </c>
      <c r="H16" s="22">
        <v>26.3794</v>
      </c>
      <c r="I16" s="21">
        <v>23.8666</v>
      </c>
    </row>
    <row r="17" spans="1:9">
      <c r="A17" s="10"/>
      <c r="B17" s="10"/>
      <c r="C17" s="10"/>
      <c r="D17" s="10">
        <v>84</v>
      </c>
      <c r="E17" s="22">
        <v>937.17</v>
      </c>
      <c r="F17" s="21">
        <v>874.7</v>
      </c>
      <c r="G17" s="10">
        <v>84</v>
      </c>
      <c r="H17" s="22">
        <v>23.7366</v>
      </c>
      <c r="I17" s="21">
        <v>20.916</v>
      </c>
    </row>
    <row r="18" spans="1:9">
      <c r="A18" s="23" t="s">
        <v>18</v>
      </c>
      <c r="B18" s="23"/>
      <c r="C18" s="10"/>
      <c r="D18" s="10">
        <v>72</v>
      </c>
      <c r="E18" s="22">
        <v>816.32</v>
      </c>
      <c r="F18" s="21">
        <v>750.65</v>
      </c>
      <c r="G18" s="10">
        <v>72</v>
      </c>
      <c r="H18" s="22">
        <v>20.9198</v>
      </c>
      <c r="I18" s="21">
        <v>17.9544</v>
      </c>
    </row>
    <row r="19" spans="1:9">
      <c r="A19" s="23"/>
      <c r="B19" s="23"/>
      <c r="C19" s="10"/>
      <c r="D19" s="10">
        <v>60</v>
      </c>
      <c r="E19" s="22">
        <v>688.93</v>
      </c>
      <c r="F19" s="21">
        <v>626.41</v>
      </c>
      <c r="G19" s="10">
        <v>60</v>
      </c>
      <c r="H19" s="22">
        <v>17.921</v>
      </c>
      <c r="I19" s="21">
        <v>14.9942</v>
      </c>
    </row>
    <row r="20" spans="1:9">
      <c r="A20" s="23"/>
      <c r="B20" s="23"/>
      <c r="C20" s="10"/>
      <c r="D20" s="10">
        <v>48</v>
      </c>
      <c r="E20" s="22">
        <v>557.74</v>
      </c>
      <c r="F20" s="21">
        <v>501.94</v>
      </c>
      <c r="G20" s="10">
        <v>48</v>
      </c>
      <c r="H20" s="22">
        <v>14.7558</v>
      </c>
      <c r="I20" s="21">
        <v>12.0202</v>
      </c>
    </row>
    <row r="21" spans="1:9">
      <c r="A21" s="23"/>
      <c r="B21" s="23"/>
      <c r="C21" s="10"/>
      <c r="D21" s="10">
        <v>36</v>
      </c>
      <c r="E21" s="22">
        <v>423.08</v>
      </c>
      <c r="F21" s="21">
        <v>377.05</v>
      </c>
      <c r="G21" s="10">
        <v>36</v>
      </c>
      <c r="H21" s="22">
        <v>11.4198</v>
      </c>
      <c r="I21" s="21">
        <v>9.028</v>
      </c>
    </row>
    <row r="22" spans="1:9">
      <c r="A22" s="23"/>
      <c r="B22" s="23"/>
      <c r="C22" s="10"/>
      <c r="D22" s="10">
        <v>24</v>
      </c>
      <c r="E22" s="22">
        <v>287.2</v>
      </c>
      <c r="F22" s="21">
        <v>251.83</v>
      </c>
      <c r="G22" s="10">
        <v>24</v>
      </c>
      <c r="H22" s="22">
        <v>7.9224</v>
      </c>
      <c r="I22" s="21">
        <v>6.0276</v>
      </c>
    </row>
    <row r="23" spans="1:9">
      <c r="A23" s="24"/>
      <c r="B23" s="24"/>
      <c r="C23" s="10"/>
      <c r="D23" s="10">
        <v>12</v>
      </c>
      <c r="E23" s="22">
        <v>149.47</v>
      </c>
      <c r="F23" s="21">
        <v>126.24</v>
      </c>
      <c r="G23" s="10">
        <v>12</v>
      </c>
      <c r="H23" s="22">
        <v>4.2448</v>
      </c>
      <c r="I23" s="21">
        <v>3.0192</v>
      </c>
    </row>
    <row r="24" spans="1:9">
      <c r="A24" s="23" t="s">
        <v>19</v>
      </c>
      <c r="B24" s="23"/>
      <c r="C24" s="10"/>
      <c r="D24" s="10">
        <v>0</v>
      </c>
      <c r="E24" s="22">
        <v>9.5</v>
      </c>
      <c r="F24" s="21">
        <v>0.3</v>
      </c>
      <c r="G24" s="10">
        <v>0</v>
      </c>
      <c r="H24" s="22">
        <v>0.4162</v>
      </c>
      <c r="I24" s="21">
        <v>0.0156</v>
      </c>
    </row>
    <row r="25" spans="1:6">
      <c r="A25" s="23"/>
      <c r="B25" s="23"/>
      <c r="C25" s="10"/>
      <c r="D25" s="10"/>
      <c r="E25" s="21"/>
      <c r="F25" s="22"/>
    </row>
    <row r="26" spans="1:6">
      <c r="A26" s="25" t="s">
        <v>20</v>
      </c>
      <c r="B26" s="25"/>
      <c r="C26" s="10"/>
      <c r="D26" s="10"/>
      <c r="E26" s="9"/>
      <c r="F26" s="26"/>
    </row>
    <row r="27" spans="1:6">
      <c r="A27" s="25"/>
      <c r="B27" s="25"/>
      <c r="C27" s="10"/>
      <c r="D27" s="10"/>
      <c r="E27" s="10"/>
      <c r="F27" s="27"/>
    </row>
    <row r="28" spans="1:6">
      <c r="A28" s="25"/>
      <c r="B28" s="25"/>
      <c r="C28" s="10"/>
      <c r="D28" s="10"/>
      <c r="E28" s="10"/>
      <c r="F28" s="28"/>
    </row>
    <row r="29" spans="1:3">
      <c r="A29" s="10"/>
      <c r="B29" s="10"/>
      <c r="C29" s="10"/>
    </row>
    <row r="30" spans="1:3">
      <c r="A30" s="10"/>
      <c r="B30" s="10"/>
      <c r="C30" s="10"/>
    </row>
  </sheetData>
  <mergeCells count="7">
    <mergeCell ref="A10:B10"/>
    <mergeCell ref="D2:D3"/>
    <mergeCell ref="G2:G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1"/>
  <sheetViews>
    <sheetView zoomScale="85" zoomScaleNormal="85" topLeftCell="B1" workbookViewId="0">
      <selection activeCell="E29" sqref="E29"/>
    </sheetView>
  </sheetViews>
  <sheetFormatPr defaultColWidth="9" defaultRowHeight="16.5" outlineLevelCol="5"/>
  <cols>
    <col min="1" max="1" width="22.625" style="1" customWidth="1"/>
    <col min="2" max="2" width="28.3833333333333" style="1" customWidth="1"/>
    <col min="3" max="3" width="3.625" style="1" customWidth="1"/>
    <col min="4" max="4" width="31.6166666666667" style="1" customWidth="1"/>
    <col min="5" max="5" width="30.1416666666667" style="1" customWidth="1"/>
    <col min="6" max="6" width="31.175" style="1" customWidth="1"/>
    <col min="7" max="7" width="13.75" style="1" customWidth="1"/>
    <col min="8" max="16384" width="9" style="1"/>
  </cols>
  <sheetData>
    <row r="1" s="1" customFormat="1" ht="22.5" spans="1:6">
      <c r="A1" s="2"/>
      <c r="B1" s="2"/>
      <c r="C1" s="10"/>
      <c r="D1" s="3" t="s">
        <v>21</v>
      </c>
      <c r="E1" s="3"/>
      <c r="F1" s="10"/>
    </row>
    <row r="2" s="1" customFormat="1" spans="1:6">
      <c r="A2" s="2"/>
      <c r="B2" s="2"/>
      <c r="C2" s="10"/>
      <c r="D2" s="19" t="s">
        <v>22</v>
      </c>
      <c r="E2" s="2" t="s">
        <v>23</v>
      </c>
      <c r="F2" s="2"/>
    </row>
    <row r="3" s="1" customFormat="1" spans="1:6">
      <c r="A3" s="2"/>
      <c r="B3" s="2"/>
      <c r="C3" s="10"/>
      <c r="D3" s="19"/>
      <c r="E3" s="9"/>
      <c r="F3" s="9"/>
    </row>
    <row r="4" s="1" customFormat="1" spans="1:6">
      <c r="A4" s="2"/>
      <c r="B4" s="2"/>
      <c r="C4" s="10"/>
      <c r="D4" s="20">
        <v>0</v>
      </c>
      <c r="E4" s="20">
        <v>1803</v>
      </c>
      <c r="F4" s="20"/>
    </row>
    <row r="5" s="1" customFormat="1" spans="1:6">
      <c r="A5" s="7" t="s">
        <v>7</v>
      </c>
      <c r="B5" s="8" t="s">
        <v>8</v>
      </c>
      <c r="C5" s="10"/>
      <c r="D5" s="20">
        <v>5</v>
      </c>
      <c r="E5" s="20">
        <v>1627</v>
      </c>
      <c r="F5" s="20"/>
    </row>
    <row r="6" s="1" customFormat="1" spans="1:6">
      <c r="A6" s="9"/>
      <c r="B6" s="9"/>
      <c r="C6" s="10"/>
      <c r="D6" s="20">
        <v>10</v>
      </c>
      <c r="E6" s="20">
        <v>1495</v>
      </c>
      <c r="F6" s="20"/>
    </row>
    <row r="7" s="1" customFormat="1" spans="1:6">
      <c r="A7" s="4"/>
      <c r="C7" s="10"/>
      <c r="D7" s="20">
        <v>15</v>
      </c>
      <c r="E7" s="20">
        <v>1392</v>
      </c>
      <c r="F7" s="20"/>
    </row>
    <row r="8" s="1" customFormat="1" spans="1:6">
      <c r="A8" s="9"/>
      <c r="B8" s="9"/>
      <c r="C8" s="10"/>
      <c r="D8" s="20">
        <v>20</v>
      </c>
      <c r="E8" s="20">
        <v>1306</v>
      </c>
      <c r="F8" s="20"/>
    </row>
    <row r="9" s="1" customFormat="1" spans="1:6">
      <c r="A9" s="10"/>
      <c r="B9" s="10"/>
      <c r="C9" s="10"/>
      <c r="D9" s="20">
        <v>25</v>
      </c>
      <c r="E9" s="20">
        <v>1236</v>
      </c>
      <c r="F9" s="20"/>
    </row>
    <row r="10" s="1" customFormat="1" spans="1:6">
      <c r="A10" s="11" t="s">
        <v>9</v>
      </c>
      <c r="B10" s="11"/>
      <c r="C10" s="10"/>
      <c r="D10" s="20"/>
      <c r="E10" s="20"/>
      <c r="F10" s="20"/>
    </row>
    <row r="11" s="1" customFormat="1" spans="1:6">
      <c r="A11" s="12" t="s">
        <v>10</v>
      </c>
      <c r="B11" s="12" t="s">
        <v>11</v>
      </c>
      <c r="C11" s="10"/>
      <c r="D11" s="20"/>
      <c r="E11" s="20"/>
      <c r="F11" s="20"/>
    </row>
    <row r="12" s="1" customFormat="1" spans="1:6">
      <c r="A12" s="4" t="s">
        <v>12</v>
      </c>
      <c r="B12" s="4" t="s">
        <v>13</v>
      </c>
      <c r="C12" s="10"/>
      <c r="D12" s="20"/>
      <c r="E12" s="20"/>
      <c r="F12" s="20"/>
    </row>
    <row r="13" s="1" customFormat="1" spans="1:6">
      <c r="A13" s="4"/>
      <c r="B13" s="4"/>
      <c r="C13" s="10"/>
      <c r="D13" s="20"/>
      <c r="E13" s="20"/>
      <c r="F13" s="20"/>
    </row>
    <row r="14" s="1" customFormat="1" spans="1:6">
      <c r="A14" s="4"/>
      <c r="B14" s="4"/>
      <c r="C14" s="10"/>
      <c r="D14" s="10"/>
      <c r="E14" s="21"/>
      <c r="F14" s="22"/>
    </row>
    <row r="15" s="1" customFormat="1" spans="1:6">
      <c r="A15" s="10"/>
      <c r="B15" s="10"/>
      <c r="C15" s="10"/>
      <c r="D15" s="10"/>
      <c r="E15" s="21"/>
      <c r="F15" s="22"/>
    </row>
    <row r="16" s="1" customFormat="1" spans="1:6">
      <c r="A16" s="15"/>
      <c r="B16" s="10"/>
      <c r="C16" s="10"/>
      <c r="D16" s="10"/>
      <c r="E16" s="21"/>
      <c r="F16" s="22"/>
    </row>
    <row r="17" s="1" customFormat="1" spans="1:6">
      <c r="A17" s="15"/>
      <c r="B17" s="15"/>
      <c r="C17" s="10"/>
      <c r="D17" s="10"/>
      <c r="E17" s="21"/>
      <c r="F17" s="22"/>
    </row>
    <row r="18" s="1" customFormat="1" spans="1:6">
      <c r="A18" s="10"/>
      <c r="B18" s="10"/>
      <c r="C18" s="10"/>
      <c r="D18" s="10"/>
      <c r="E18" s="21"/>
      <c r="F18" s="22"/>
    </row>
    <row r="19" s="1" customFormat="1" spans="1:6">
      <c r="A19" s="23" t="s">
        <v>18</v>
      </c>
      <c r="B19" s="23"/>
      <c r="C19" s="10"/>
      <c r="D19" s="10"/>
      <c r="E19" s="21"/>
      <c r="F19" s="22"/>
    </row>
    <row r="20" s="1" customFormat="1" spans="1:6">
      <c r="A20" s="23"/>
      <c r="B20" s="23"/>
      <c r="C20" s="10"/>
      <c r="D20" s="10"/>
      <c r="E20" s="21"/>
      <c r="F20" s="22"/>
    </row>
    <row r="21" s="1" customFormat="1" spans="1:6">
      <c r="A21" s="23"/>
      <c r="B21" s="23"/>
      <c r="C21" s="10"/>
      <c r="D21" s="10"/>
      <c r="E21" s="21"/>
      <c r="F21" s="22"/>
    </row>
    <row r="22" s="1" customFormat="1" spans="1:6">
      <c r="A22" s="23"/>
      <c r="B22" s="23"/>
      <c r="C22" s="10"/>
      <c r="D22" s="10"/>
      <c r="E22" s="21"/>
      <c r="F22" s="22"/>
    </row>
    <row r="23" s="1" customFormat="1" spans="1:6">
      <c r="A23" s="23"/>
      <c r="B23" s="23"/>
      <c r="C23" s="10"/>
      <c r="D23" s="10"/>
      <c r="E23" s="21"/>
      <c r="F23" s="22"/>
    </row>
    <row r="24" s="1" customFormat="1" spans="1:6">
      <c r="A24" s="24"/>
      <c r="B24" s="24"/>
      <c r="C24" s="10"/>
      <c r="D24" s="10"/>
      <c r="E24" s="21"/>
      <c r="F24" s="22"/>
    </row>
    <row r="25" s="1" customFormat="1" spans="1:6">
      <c r="A25" s="23" t="s">
        <v>19</v>
      </c>
      <c r="B25" s="23"/>
      <c r="C25" s="10"/>
      <c r="D25" s="10"/>
      <c r="E25" s="21"/>
      <c r="F25" s="22"/>
    </row>
    <row r="26" s="1" customFormat="1" spans="1:6">
      <c r="A26" s="23"/>
      <c r="B26" s="23"/>
      <c r="C26" s="10"/>
      <c r="D26" s="10"/>
      <c r="E26" s="21"/>
      <c r="F26" s="22"/>
    </row>
    <row r="27" s="1" customFormat="1" spans="1:6">
      <c r="A27" s="25" t="s">
        <v>20</v>
      </c>
      <c r="B27" s="25"/>
      <c r="C27" s="10"/>
      <c r="D27" s="10"/>
      <c r="E27" s="9"/>
      <c r="F27" s="26"/>
    </row>
    <row r="28" s="1" customFormat="1" spans="1:6">
      <c r="A28" s="25"/>
      <c r="B28" s="25"/>
      <c r="C28" s="10"/>
      <c r="D28" s="10"/>
      <c r="E28" s="10"/>
      <c r="F28" s="27"/>
    </row>
    <row r="29" s="1" customFormat="1" spans="1:6">
      <c r="A29" s="25"/>
      <c r="B29" s="25"/>
      <c r="C29" s="10"/>
      <c r="D29" s="10"/>
      <c r="E29" s="10"/>
      <c r="F29" s="28"/>
    </row>
    <row r="30" s="1" customFormat="1" spans="1:6">
      <c r="A30" s="10"/>
      <c r="B30" s="10"/>
      <c r="C30" s="10"/>
      <c r="D30" s="10"/>
      <c r="E30" s="10"/>
      <c r="F30" s="10"/>
    </row>
    <row r="31" s="1" customFormat="1" spans="1:6">
      <c r="A31" s="10"/>
      <c r="B31" s="10"/>
      <c r="C31" s="10"/>
      <c r="D31" s="10"/>
      <c r="E31" s="10"/>
      <c r="F31" s="10"/>
    </row>
  </sheetData>
  <mergeCells count="8">
    <mergeCell ref="A10:B10"/>
    <mergeCell ref="D2:D3"/>
    <mergeCell ref="E2:E3"/>
    <mergeCell ref="F2:F3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2"/>
  <sheetViews>
    <sheetView zoomScale="85" zoomScaleNormal="85" topLeftCell="B1" workbookViewId="0">
      <selection activeCell="L16" sqref="L16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7" width="19.1083333333333" customWidth="1"/>
    <col min="8" max="8" width="23.2333333333333" customWidth="1"/>
  </cols>
  <sheetData>
    <row r="1" ht="22.5" customHeight="1" spans="1:5">
      <c r="A1" s="2"/>
      <c r="B1" s="2"/>
      <c r="E1" s="3" t="s">
        <v>24</v>
      </c>
    </row>
    <row r="2" customHeight="1" spans="1:8">
      <c r="A2" s="2"/>
      <c r="B2" s="2"/>
      <c r="E2" s="4" t="s">
        <v>25</v>
      </c>
      <c r="F2" s="4" t="s">
        <v>26</v>
      </c>
      <c r="G2" s="4" t="s">
        <v>27</v>
      </c>
      <c r="H2" s="4" t="s">
        <v>28</v>
      </c>
    </row>
    <row r="3" customHeight="1" spans="1:8">
      <c r="A3" s="2"/>
      <c r="B3" s="2"/>
      <c r="E3" s="5">
        <v>0</v>
      </c>
      <c r="F3" s="5">
        <v>0</v>
      </c>
      <c r="G3" s="5">
        <f>E3-F13/10*0</f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125.14</v>
      </c>
      <c r="G4" s="5">
        <f>F4-F13/10*1</f>
        <v>0.338000000000008</v>
      </c>
      <c r="H4" s="6">
        <f>G4/F13*100</f>
        <v>0.0270828993125117</v>
      </c>
    </row>
    <row r="5" customHeight="1" spans="1:8">
      <c r="A5" s="7" t="s">
        <v>7</v>
      </c>
      <c r="B5" s="8" t="s">
        <v>8</v>
      </c>
      <c r="E5" s="5">
        <v>2</v>
      </c>
      <c r="F5" s="5">
        <v>249.45</v>
      </c>
      <c r="G5" s="5">
        <f>F5-F13/10*2</f>
        <v>-0.153999999999996</v>
      </c>
      <c r="H5" s="6">
        <f>G5/F13*100</f>
        <v>-0.0123395458406112</v>
      </c>
    </row>
    <row r="6" customHeight="1" spans="1:8">
      <c r="A6" s="9"/>
      <c r="B6" s="9"/>
      <c r="E6" s="5">
        <v>3</v>
      </c>
      <c r="F6" s="5">
        <v>373.76</v>
      </c>
      <c r="G6" s="5">
        <f>F6-F13/10*3</f>
        <v>-0.645999999999958</v>
      </c>
      <c r="H6" s="6">
        <f>G6/F13*100</f>
        <v>-0.0517619909937307</v>
      </c>
    </row>
    <row r="7" customHeight="1" spans="1:8">
      <c r="A7" s="4"/>
      <c r="E7" s="5">
        <v>4</v>
      </c>
      <c r="F7" s="5">
        <v>498.83</v>
      </c>
      <c r="G7" s="5">
        <f>F7-F13/10*4</f>
        <v>-0.377999999999986</v>
      </c>
      <c r="H7" s="6">
        <f>G7/F13*100</f>
        <v>-0.0302879761542272</v>
      </c>
    </row>
    <row r="8" customHeight="1" spans="1:8">
      <c r="A8" s="9"/>
      <c r="B8" s="9"/>
      <c r="E8" s="5">
        <v>5</v>
      </c>
      <c r="F8" s="5">
        <v>623.57</v>
      </c>
      <c r="G8" s="5">
        <f>F8-F13/10*5</f>
        <v>-0.439999999999941</v>
      </c>
      <c r="H8" s="6">
        <f>G8/F13*100</f>
        <v>-0.0352558452588853</v>
      </c>
    </row>
    <row r="9" customHeight="1" spans="1:8">
      <c r="A9" s="10"/>
      <c r="B9" s="10"/>
      <c r="E9" s="5">
        <v>6</v>
      </c>
      <c r="F9" s="5">
        <v>748.25</v>
      </c>
      <c r="G9" s="5">
        <f>F9-F13/10*6</f>
        <v>-0.561999999999898</v>
      </c>
      <c r="H9" s="6">
        <f>G9/F13*100</f>
        <v>-0.0450313296261196</v>
      </c>
    </row>
    <row r="10" customHeight="1" spans="1:8">
      <c r="A10" s="11" t="s">
        <v>9</v>
      </c>
      <c r="B10" s="11"/>
      <c r="E10" s="5">
        <v>7</v>
      </c>
      <c r="F10" s="5">
        <v>873.03</v>
      </c>
      <c r="G10" s="5">
        <f>F10-F13/10*7</f>
        <v>-0.583999999999946</v>
      </c>
      <c r="H10" s="6">
        <f>G10/F13*100</f>
        <v>-0.046794121889068</v>
      </c>
    </row>
    <row r="11" customHeight="1" spans="1:8">
      <c r="A11" s="12" t="s">
        <v>10</v>
      </c>
      <c r="B11" s="12" t="s">
        <v>11</v>
      </c>
      <c r="E11" s="5">
        <v>8</v>
      </c>
      <c r="F11" s="5">
        <v>997.79</v>
      </c>
      <c r="G11" s="5">
        <f>F11-F13/10*8</f>
        <v>-0.625999999999976</v>
      </c>
      <c r="H11" s="6">
        <f>G11/F13*100</f>
        <v>-0.0501594525728735</v>
      </c>
    </row>
    <row r="12" customHeight="1" spans="1:8">
      <c r="A12" s="4" t="s">
        <v>12</v>
      </c>
      <c r="B12" s="4" t="s">
        <v>13</v>
      </c>
      <c r="E12" s="5">
        <v>9</v>
      </c>
      <c r="F12" s="5">
        <v>1122.67</v>
      </c>
      <c r="G12" s="5">
        <f>F12-F13/10*9</f>
        <v>-0.547999999999774</v>
      </c>
      <c r="H12" s="6">
        <f>G12/F13*100</f>
        <v>-0.0439095527315087</v>
      </c>
    </row>
    <row r="13" customHeight="1" spans="1:8">
      <c r="A13" s="4" t="s">
        <v>14</v>
      </c>
      <c r="B13" s="4" t="s">
        <v>15</v>
      </c>
      <c r="E13" s="5">
        <v>10</v>
      </c>
      <c r="F13" s="5">
        <v>1248.02</v>
      </c>
      <c r="G13" s="5">
        <v>0</v>
      </c>
      <c r="H13" s="6">
        <f>G13/F13*100</f>
        <v>0</v>
      </c>
    </row>
    <row r="14" ht="43" customHeight="1" spans="1:8">
      <c r="A14" s="4" t="s">
        <v>16</v>
      </c>
      <c r="B14" s="13" t="s">
        <v>29</v>
      </c>
      <c r="E14" s="14"/>
      <c r="F14" s="14"/>
      <c r="G14" s="14"/>
      <c r="H14" s="14"/>
    </row>
    <row r="15" customHeight="1" spans="1:8">
      <c r="A15" s="10"/>
      <c r="B15" s="10"/>
      <c r="E15" s="14"/>
      <c r="F15" s="14"/>
      <c r="G15" s="14"/>
      <c r="H15" s="14"/>
    </row>
    <row r="16" customHeight="1" spans="1:8">
      <c r="A16" s="15"/>
      <c r="B16" s="10"/>
      <c r="E16" s="14"/>
      <c r="F16" s="14"/>
      <c r="G16" s="14"/>
      <c r="H16" s="14"/>
    </row>
    <row r="17" customHeight="1" spans="1:8">
      <c r="A17" s="15"/>
      <c r="B17" s="15"/>
      <c r="E17" s="14"/>
      <c r="F17" s="14"/>
      <c r="G17" s="14"/>
      <c r="H17" s="14"/>
    </row>
    <row r="18" customHeight="1" spans="1:8">
      <c r="A18" s="10"/>
      <c r="B18" s="10"/>
      <c r="E18" s="14"/>
      <c r="F18" s="14"/>
      <c r="G18" s="14"/>
      <c r="H18" s="14"/>
    </row>
    <row r="19" customHeight="1" spans="1:8">
      <c r="A19" s="16" t="s">
        <v>18</v>
      </c>
      <c r="B19" s="16"/>
      <c r="E19" s="14"/>
      <c r="F19" s="14"/>
      <c r="G19" s="14"/>
      <c r="H19" s="14"/>
    </row>
    <row r="20" customHeight="1" spans="1:8">
      <c r="A20" s="16"/>
      <c r="B20" s="16"/>
      <c r="E20" s="14"/>
      <c r="F20" s="14"/>
      <c r="G20" s="14"/>
      <c r="H20" s="14"/>
    </row>
    <row r="21" customHeight="1" spans="1:8">
      <c r="A21" s="16"/>
      <c r="B21" s="16"/>
      <c r="E21" s="14"/>
      <c r="F21" s="14"/>
      <c r="G21" s="14"/>
      <c r="H21" s="14"/>
    </row>
    <row r="22" customHeight="1" spans="1:8">
      <c r="A22" s="16"/>
      <c r="B22" s="16"/>
      <c r="E22" s="14"/>
      <c r="F22" s="14"/>
      <c r="G22" s="14"/>
      <c r="H22" s="14"/>
    </row>
    <row r="23" customHeight="1" spans="1:8">
      <c r="A23" s="16"/>
      <c r="B23" s="16"/>
      <c r="E23" s="14"/>
      <c r="F23" s="14"/>
      <c r="G23" s="14"/>
      <c r="H23" s="14"/>
    </row>
    <row r="24" customHeight="1" spans="1:8">
      <c r="A24" s="17"/>
      <c r="B24" s="17"/>
      <c r="E24" s="14"/>
      <c r="F24" s="14"/>
      <c r="G24" s="14"/>
      <c r="H24" s="14"/>
    </row>
    <row r="25" customHeight="1" spans="1:8">
      <c r="A25" s="16" t="s">
        <v>19</v>
      </c>
      <c r="B25" s="16"/>
      <c r="E25" s="14"/>
      <c r="F25" s="14"/>
      <c r="G25" s="14"/>
      <c r="H25" s="14"/>
    </row>
    <row r="26" customHeight="1" spans="1:8">
      <c r="A26" s="16"/>
      <c r="B26" s="16"/>
      <c r="E26" s="14"/>
      <c r="F26" s="14"/>
      <c r="G26" s="14"/>
      <c r="H26" s="14"/>
    </row>
    <row r="27" customHeight="1" spans="1:2">
      <c r="A27" s="18" t="s">
        <v>20</v>
      </c>
      <c r="B27" s="18"/>
    </row>
    <row r="28" customHeight="1" spans="1:2">
      <c r="A28" s="18"/>
      <c r="B28" s="18"/>
    </row>
    <row r="29" customHeight="1" spans="1:2">
      <c r="A29" s="18"/>
      <c r="B29" s="18"/>
    </row>
    <row r="30" customHeight="1"/>
    <row r="31" customHeight="1" spans="5:8">
      <c r="E31" s="4" t="s">
        <v>25</v>
      </c>
      <c r="F31" s="4" t="s">
        <v>30</v>
      </c>
      <c r="G31" s="4" t="s">
        <v>31</v>
      </c>
      <c r="H31" s="4" t="s">
        <v>28</v>
      </c>
    </row>
    <row r="32" customHeight="1" spans="5:8">
      <c r="E32" s="5">
        <v>0</v>
      </c>
      <c r="F32" s="5">
        <v>0</v>
      </c>
      <c r="G32" s="5">
        <f>E32-F42/10*0</f>
        <v>0</v>
      </c>
      <c r="H32" s="6">
        <f>G32/F42*100</f>
        <v>0</v>
      </c>
    </row>
    <row r="33" customHeight="1" spans="5:8">
      <c r="E33" s="5">
        <v>1</v>
      </c>
      <c r="F33" s="5">
        <v>2.9682</v>
      </c>
      <c r="G33" s="5">
        <f>F33-F42/10*1</f>
        <v>-0.00850000000000017</v>
      </c>
      <c r="H33" s="6">
        <f>G33/F42*100</f>
        <v>-0.0285551113649349</v>
      </c>
    </row>
    <row r="34" customHeight="1" spans="5:8">
      <c r="E34" s="5">
        <v>2</v>
      </c>
      <c r="F34" s="5">
        <v>5.9452</v>
      </c>
      <c r="G34" s="5">
        <f>F34-F42/10*2</f>
        <v>-0.00820000000000043</v>
      </c>
      <c r="H34" s="6">
        <f>G34/F42*100</f>
        <v>-0.0275472839049969</v>
      </c>
    </row>
    <row r="35" customHeight="1" spans="5:8">
      <c r="E35" s="5">
        <v>3</v>
      </c>
      <c r="F35" s="5">
        <v>8.928</v>
      </c>
      <c r="G35" s="5">
        <f>F35-F42/10*3</f>
        <v>-0.00209999999999866</v>
      </c>
      <c r="H35" s="6">
        <f>G35/F42*100</f>
        <v>-0.0070547922195675</v>
      </c>
    </row>
    <row r="36" customHeight="1" spans="5:8">
      <c r="E36" s="5">
        <v>4</v>
      </c>
      <c r="F36" s="5">
        <v>11.894</v>
      </c>
      <c r="G36" s="5">
        <f>F36-F42/10*4</f>
        <v>-0.0128000000000004</v>
      </c>
      <c r="H36" s="6">
        <f>G36/F42*100</f>
        <v>-0.0430006382907259</v>
      </c>
    </row>
    <row r="37" customHeight="1" spans="5:8">
      <c r="E37" s="5">
        <v>5</v>
      </c>
      <c r="F37" s="5">
        <v>14.8764</v>
      </c>
      <c r="G37" s="5">
        <f>F37-F42/10*5</f>
        <v>-0.00710000000000122</v>
      </c>
      <c r="H37" s="6">
        <f>G37/F42*100</f>
        <v>-0.0238519165518904</v>
      </c>
    </row>
    <row r="38" customHeight="1" spans="5:8">
      <c r="E38" s="5">
        <v>6</v>
      </c>
      <c r="F38" s="5">
        <v>17.8428</v>
      </c>
      <c r="G38" s="5">
        <f>F38-F42/10*6</f>
        <v>-0.0173999999999985</v>
      </c>
      <c r="H38" s="6">
        <f>G38/F42*100</f>
        <v>-0.0584539926764488</v>
      </c>
    </row>
    <row r="39" customHeight="1" spans="5:8">
      <c r="E39" s="5">
        <v>7</v>
      </c>
      <c r="F39" s="5">
        <v>20.8322</v>
      </c>
      <c r="G39" s="5">
        <f>F39-F42/10*7</f>
        <v>-0.0046999999999997</v>
      </c>
      <c r="H39" s="6">
        <f>G39/F42*100</f>
        <v>-0.0157892968723745</v>
      </c>
    </row>
    <row r="40" customHeight="1" spans="5:8">
      <c r="E40" s="5">
        <v>8</v>
      </c>
      <c r="F40" s="5">
        <v>23.8116</v>
      </c>
      <c r="G40" s="5">
        <f>F40-F42/10*8</f>
        <v>-0.00200000000000244</v>
      </c>
      <c r="H40" s="6">
        <f>G40/F42*100</f>
        <v>-0.00671884973293393</v>
      </c>
    </row>
    <row r="41" customHeight="1" spans="5:8">
      <c r="E41" s="5">
        <v>9</v>
      </c>
      <c r="F41" s="5">
        <v>26.781</v>
      </c>
      <c r="G41" s="5">
        <f>F41-F42/10*9</f>
        <v>-0.00930000000000319</v>
      </c>
      <c r="H41" s="6">
        <f>G41/F42*100</f>
        <v>-0.0312426512581153</v>
      </c>
    </row>
    <row r="42" customHeight="1" spans="5:8">
      <c r="E42" s="5">
        <v>10</v>
      </c>
      <c r="F42" s="5">
        <v>29.767</v>
      </c>
      <c r="G42" s="5">
        <v>0</v>
      </c>
      <c r="H42" s="6">
        <f>G42/F42*100</f>
        <v>0</v>
      </c>
    </row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角位移与电压Angle vs Volt</vt:lpstr>
      <vt:lpstr>谐频与负载Freq  vs Load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2020-10-12T02:34:39Z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